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010" documentId="13_ncr:1_{F6CB121F-512D-4AA6-A0C1-0FB36C537598}" xr6:coauthVersionLast="47" xr6:coauthVersionMax="47" xr10:uidLastSave="{B5A3CD83-9BAC-4675-91F5-2F00902AFC26}"/>
  <bookViews>
    <workbookView xWindow="-109" yWindow="-109" windowWidth="26301" windowHeight="14169" firstSheet="2"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5" i="5"/>
  <c r="B6" i="5"/>
  <c r="B7" i="5"/>
  <c r="B8" i="5"/>
  <c r="B9" i="5"/>
  <c r="B10" i="5"/>
  <c r="B11" i="5"/>
  <c r="B12" i="5"/>
  <c r="B13" i="5"/>
  <c r="B14" i="5"/>
  <c r="B15" i="5"/>
  <c r="B16" i="5"/>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B34" i="6"/>
  <c r="J34" i="6"/>
  <c r="L34" i="6"/>
  <c r="B35" i="6"/>
  <c r="J35" i="6"/>
  <c r="L35" i="6"/>
  <c r="B36" i="6"/>
  <c r="J36" i="6"/>
  <c r="L36" i="6"/>
  <c r="B37" i="6"/>
  <c r="J37" i="6"/>
  <c r="L37" i="6"/>
  <c r="B38" i="6"/>
  <c r="J38" i="6"/>
  <c r="L38"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B3" i="4"/>
  <c r="B4" i="4"/>
  <c r="B5" i="4"/>
  <c r="B6" i="4"/>
  <c r="B7" i="4"/>
  <c r="B8" i="4"/>
  <c r="B9" i="4"/>
  <c r="B10"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<sst xmlns="http://schemas.openxmlformats.org/spreadsheetml/2006/main" count="180273" uniqueCount="39121">
  <si>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</si>
  <si>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</si>
  <si>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</si>
  <si>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</si>
  <si>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</si>
  <si>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</si>
  <si>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</si>
  <si>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</si>
  <si>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</si>
  <si>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</si>
  <si>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</si>
  <si>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</si>
  <si>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</si>
  <si>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</si>
  <si>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</si>
  <si>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</si>
  <si>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</si>
  <si>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</si>
  <si>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</si>
  <si>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</si>
  <si>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</si>
  <si>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</si>
  <si>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</si>
  <si>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</si>
  <si>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</si>
  <si>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</si>
  <si>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</si>
  <si>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</si>
  <si>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</si>
  <si>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</si>
  <si>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</si>
  <si>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</si>
  <si>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</si>
  <si>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</si>
  <si>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</si>
  <si>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</si>
  <si>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</si>
  <si>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</si>
  <si>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</si>
  <si>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</si>
  <si>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</si>
  <si>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</si>
  <si>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</si>
  <si>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</si>
  <si>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</si>
  <si>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</si>
  <si>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</si>
  <si>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</si>
  <si>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</si>
  <si>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</si>
  <si>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</si>
  <si>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</si>
  <si>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</si>
  <si>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</si>
  <si>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</si>
  <si>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</si>
  <si>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</si>
  <si>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</si>
  <si>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</si>
  <si>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</si>
  <si>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</si>
  <si>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</si>
  <si>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</si>
  <si>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</si>
  <si>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</si>
  <si>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</si>
  <si>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</si>
  <si>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</si>
  <si>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</si>
  <si>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</si>
  <si>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</si>
  <si>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</si>
  <si>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</si>
  <si>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</si>
  <si>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</si>
  <si>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</si>
  <si>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</si>
  <si>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</si>
  <si>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</si>
  <si>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</si>
  <si>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</si>
  <si>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</si>
  <si>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</si>
  <si>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</si>
  <si>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</si>
  <si>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</si>
  <si>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</si>
  <si>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</si>
  <si>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</si>
  <si>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</si>
  <si>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</si>
  <si>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</si>
  <si>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</si>
  <si>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</si>
  <si>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</si>
  <si>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</si>
  <si>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</si>
  <si>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</si>
  <si>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</si>
  <si>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</si>
  <si>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</si>
  <si>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</si>
  <si>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</si>
  <si>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</si>
  <si>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</si>
  <si>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</si>
  <si>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</si>
  <si>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</si>
  <si>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</si>
  <si>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</si>
  <si>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</si>
  <si>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</si>
  <si>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</si>
  <si>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</si>
  <si>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</si>
  <si>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</si>
  <si>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</si>
  <si>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</si>
  <si>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</si>
  <si>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</si>
  <si>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</si>
  <si>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</si>
  <si>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</si>
  <si>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</si>
  <si>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</si>
  <si>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</si>
  <si>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</si>
  <si>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</si>
  <si>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</si>
  <si>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</si>
  <si>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</si>
  <si>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</si>
  <si>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</si>
  <si>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</si>
  <si>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</si>
  <si>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</si>
  <si>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</si>
  <si>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</si>
  <si>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</si>
  <si>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</si>
  <si>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</si>
  <si>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</si>
  <si>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</si>
  <si>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</si>
  <si>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</si>
  <si>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</si>
  <si>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</si>
  <si>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</si>
  <si>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</si>
  <si>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</si>
  <si>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</si>
  <si>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</si>
  <si>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</si>
  <si>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</si>
  <si>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</si>
  <si>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</si>
  <si>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</si>
  <si>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</si>
  <si>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</si>
  <si>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</si>
  <si>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</si>
  <si>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</si>
  <si>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</si>
  <si>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</si>
  <si>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</si>
  <si>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</si>
  <si>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</si>
  <si>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</si>
  <si>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</si>
  <si>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</si>
  <si>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</si>
  <si>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</si>
  <si>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</si>
  <si>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</si>
  <si>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</si>
  <si>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</si>
  <si>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</si>
  <si>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</si>
  <si>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</si>
  <si>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</si>
  <si>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</si>
  <si>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</si>
  <si>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</si>
  <si>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</si>
  <si>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</si>
  <si>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</si>
  <si>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</si>
  <si>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</si>
  <si>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</si>
  <si>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</si>
  <si>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</si>
  <si>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</si>
  <si>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</si>
  <si>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</si>
  <si>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</si>
  <si>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</si>
  <si>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</si>
  <si>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</si>
  <si>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</si>
  <si>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</si>
  <si>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</si>
  <si>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</si>
  <si>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</si>
  <si>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</si>
  <si>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</si>
  <si>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</si>
  <si>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</si>
  <si>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</si>
  <si>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</si>
  <si>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</si>
  <si>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</si>
  <si>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</si>
  <si>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</si>
  <si>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</si>
  <si>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</si>
  <si>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</si>
  <si>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</si>
  <si>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</si>
  <si>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</si>
  <si>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</si>
  <si>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</si>
  <si>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</si>
  <si>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</si>
  <si>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</si>
  <si>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</si>
  <si>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</si>
  <si>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</si>
  <si>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</si>
  <si>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</si>
  <si>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</si>
  <si>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</si>
  <si>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</si>
  <si>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</si>
  <si>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</si>
  <si>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</si>
  <si>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</si>
  <si>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</si>
  <si>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</si>
  <si>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</si>
  <si>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</si>
  <si>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</si>
  <si>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</si>
  <si>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</si>
  <si>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</si>
  <si>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</si>
  <si>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</si>
  <si>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</si>
  <si>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</si>
  <si>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</si>
  <si>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</si>
  <si>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</si>
  <si>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</si>
  <si>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</si>
  <si>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</si>
  <si>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</si>
  <si>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</si>
  <si>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</si>
  <si>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</si>
  <si>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</si>
  <si>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</si>
  <si>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</si>
  <si>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</si>
  <si>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</si>
  <si>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</si>
  <si>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</si>
  <si>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</si>
  <si>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</si>
  <si>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</si>
  <si>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</si>
  <si>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</si>
  <si>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</si>
  <si>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</si>
  <si>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</si>
  <si>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</si>
  <si>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</si>
  <si>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</si>
  <si>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</si>
  <si>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</si>
  <si>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</si>
  <si>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</si>
  <si>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</si>
  <si>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</si>
  <si>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</si>
  <si>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</si>
  <si>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</si>
  <si>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</si>
  <si>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</si>
  <si>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</si>
  <si>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</si>
  <si>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</si>
  <si>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</si>
  <si>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</si>
  <si>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</si>
  <si>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</si>
  <si>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</si>
  <si>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</si>
  <si>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</si>
  <si>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</si>
  <si>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</si>
  <si>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</si>
  <si>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</si>
  <si>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</si>
  <si>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</si>
  <si>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</si>
  <si>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</si>
  <si>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</si>
  <si>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</si>
  <si>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</si>
  <si>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</si>
  <si>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</si>
  <si>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</si>
  <si>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</si>
  <si>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</si>
  <si>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</si>
  <si>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</si>
  <si>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</si>
  <si>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</si>
  <si>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</si>
  <si>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</si>
  <si>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</si>
  <si>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</si>
  <si>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</si>
  <si>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</si>
  <si>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</si>
  <si>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</si>
  <si>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</si>
  <si>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</si>
  <si>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</si>
  <si>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</si>
  <si>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</si>
  <si>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</si>
  <si>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</si>
  <si>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</si>
  <si>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</si>
  <si>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</si>
  <si>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</si>
  <si>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</si>
  <si>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</si>
  <si>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</si>
  <si>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</si>
  <si>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</si>
  <si>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</si>
  <si>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</si>
  <si>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</si>
  <si>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</si>
  <si>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</si>
  <si>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</si>
  <si>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</si>
  <si>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</si>
  <si>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</si>
  <si>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</si>
  <si>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</si>
  <si>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</si>
  <si>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</si>
  <si>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</si>
  <si>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</si>
  <si>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</si>
  <si>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</si>
  <si>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</si>
  <si>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</si>
  <si>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</si>
  <si>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</si>
  <si>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</si>
  <si>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</si>
  <si>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</si>
  <si>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</si>
  <si>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</si>
  <si>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</si>
  <si>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</si>
  <si>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</si>
  <si>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</si>
  <si>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</si>
  <si>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</si>
  <si>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</si>
  <si>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</si>
  <si>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</si>
  <si>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</si>
  <si>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</si>
  <si>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</si>
  <si>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</si>
  <si>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</si>
  <si>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</si>
  <si>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</si>
  <si>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</si>
  <si>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</si>
  <si>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</si>
  <si>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</si>
  <si>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</si>
  <si>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</si>
  <si>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</si>
  <si>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</si>
  <si>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</si>
  <si>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</si>
  <si>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</si>
  <si>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</si>
  <si>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</si>
  <si>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</si>
  <si>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</si>
  <si>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</si>
  <si>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</si>
  <si>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</si>
  <si>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</si>
  <si>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</si>
  <si>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</si>
  <si>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</si>
  <si>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</si>
  <si>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</si>
  <si>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</si>
  <si>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</si>
  <si>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</si>
  <si>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</si>
  <si>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</si>
  <si>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</si>
  <si>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</si>
  <si>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</si>
  <si>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</si>
  <si>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</si>
  <si>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</si>
  <si>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</si>
  <si>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</si>
  <si>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</si>
  <si>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</si>
  <si>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</si>
  <si>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</si>
  <si>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</si>
  <si>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</si>
  <si>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</si>
  <si>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</si>
  <si>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</si>
  <si>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</si>
  <si>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</si>
  <si>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</si>
  <si>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</si>
  <si>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</si>
  <si>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</si>
  <si>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</si>
  <si>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</si>
  <si>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</si>
  <si>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</si>
  <si>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</si>
  <si>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</si>
  <si>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</si>
  <si>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</si>
  <si>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</si>
  <si>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</si>
  <si>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</si>
  <si>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</si>
  <si>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</si>
  <si>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</si>
  <si>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</si>
  <si>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</si>
  <si>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</si>
  <si>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</si>
  <si>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</si>
  <si>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</si>
  <si>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</si>
  <si>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</si>
  <si>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</si>
  <si>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</si>
  <si>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</si>
  <si>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</si>
  <si>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</si>
  <si>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</si>
  <si>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</si>
  <si>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</si>
  <si>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</si>
  <si>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</si>
  <si>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</si>
  <si>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</si>
  <si>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</si>
  <si>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</si>
  <si>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</si>
  <si>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</si>
  <si>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</si>
  <si>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</si>
  <si>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</si>
  <si>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</si>
  <si>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</si>
  <si>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</si>
  <si>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</si>
  <si>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</si>
  <si>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</si>
  <si>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</si>
  <si>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</si>
  <si>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</si>
  <si>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</si>
  <si>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</si>
  <si>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</si>
  <si>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</si>
  <si>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</si>
  <si>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</si>
  <si>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</si>
  <si>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</si>
  <si>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</si>
  <si>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</si>
  <si>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</si>
  <si>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</si>
  <si>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</si>
  <si>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</si>
  <si>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</si>
  <si>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</si>
  <si>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</si>
  <si>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</si>
  <si>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</si>
  <si>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</si>
  <si>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</si>
  <si>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</si>
  <si>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</si>
  <si>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</si>
  <si>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</si>
  <si>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</si>
  <si>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</si>
  <si>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</si>
  <si>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</si>
  <si>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</si>
  <si>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</si>
  <si>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</si>
  <si>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</si>
  <si>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</si>
  <si>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</si>
  <si>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</si>
  <si>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</si>
  <si>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</si>
  <si>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</si>
  <si>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</si>
  <si>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</si>
  <si>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</si>
  <si>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</si>
  <si>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</si>
  <si>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</si>
  <si>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</si>
  <si>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</si>
  <si>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</si>
  <si>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</si>
  <si>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</si>
  <si>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</si>
  <si>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</si>
  <si>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</si>
  <si>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</si>
  <si>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</si>
  <si>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</si>
  <si>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</si>
  <si>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</si>
  <si>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</si>
  <si>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</si>
  <si>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</si>
  <si>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</si>
  <si>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</si>
  <si>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</si>
  <si>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</si>
  <si>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</si>
  <si>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</si>
  <si>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</si>
  <si>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</si>
  <si>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</si>
  <si>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</si>
  <si>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</si>
  <si>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</si>
  <si>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</si>
  <si>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</si>
  <si>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</si>
  <si>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</si>
  <si>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</si>
  <si>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</si>
  <si>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</si>
  <si>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</si>
  <si>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</si>
  <si>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</si>
  <si>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</si>
  <si>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</si>
  <si>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</si>
  <si>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</si>
  <si>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</si>
  <si>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</si>
  <si>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</si>
  <si>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</si>
  <si>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</si>
  <si>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</si>
  <si>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</si>
  <si>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</si>
  <si>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</si>
  <si>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</si>
  <si>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</si>
  <si>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</si>
  <si>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</si>
  <si>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</si>
  <si>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</si>
  <si>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</si>
  <si>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</si>
  <si>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</si>
  <si>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</si>
  <si>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</si>
  <si>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</si>
  <si>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</si>
  <si>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</si>
  <si>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</si>
  <si>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</si>
  <si>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</si>
  <si>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</si>
  <si>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</si>
  <si>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</si>
  <si>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</si>
  <si>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</si>
  <si>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</si>
  <si>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</si>
  <si>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</si>
  <si>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</si>
  <si>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</si>
  <si>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</si>
  <si>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</si>
  <si>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</si>
  <si>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</si>
  <si>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</si>
  <si>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</si>
  <si>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</si>
  <si>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</si>
  <si>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</si>
  <si>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</si>
  <si>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</si>
  <si>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</si>
  <si>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</si>
  <si>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</si>
  <si>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</si>
  <si>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</si>
  <si>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</si>
  <si>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</si>
  <si>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</si>
  <si>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</si>
  <si>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</si>
  <si>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</si>
  <si>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</si>
  <si>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</si>
  <si>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</si>
  <si>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</si>
  <si>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</si>
  <si>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</si>
  <si>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</si>
  <si>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</si>
  <si>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</si>
  <si>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</si>
  <si>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</si>
  <si>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</si>
  <si>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</si>
  <si>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</si>
  <si>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</si>
  <si>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</si>
  <si>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</si>
  <si>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</si>
  <si>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</si>
  <si>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</si>
  <si>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</si>
  <si>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</si>
  <si>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</si>
  <si>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</si>
  <si>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</si>
  <si>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</si>
  <si>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</si>
  <si>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</si>
  <si>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</si>
  <si>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</si>
  <si>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</si>
  <si>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</si>
  <si>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</si>
  <si>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</si>
  <si>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</si>
  <si>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</si>
  <si>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</si>
  <si>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</si>
  <si>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</si>
  <si>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</si>
  <si>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</si>
  <si>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</si>
  <si>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</si>
  <si>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</si>
  <si>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</si>
  <si>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</si>
  <si>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</si>
  <si>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</si>
  <si>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</si>
  <si>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</si>
  <si>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</si>
  <si>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</si>
  <si>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</si>
  <si>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</si>
  <si>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</si>
  <si>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</si>
  <si>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</si>
  <si>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</si>
  <si>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</si>
  <si>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</si>
  <si>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</si>
  <si>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</si>
  <si>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</si>
  <si>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</si>
  <si>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</si>
  <si>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</si>
  <si>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</si>
  <si>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</si>
  <si>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</si>
  <si>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</si>
  <si>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</si>
  <si>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</si>
  <si>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</si>
  <si>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</si>
  <si>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</si>
  <si>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</si>
  <si>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</si>
  <si>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</si>
  <si>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</si>
  <si>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</si>
  <si>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</si>
  <si>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</si>
  <si>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</si>
  <si>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</si>
  <si>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</si>
  <si>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</si>
  <si>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</si>
  <si>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</si>
  <si>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</si>
  <si>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</si>
  <si>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</si>
  <si>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</si>
  <si>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</si>
  <si>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</si>
  <si>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</si>
  <si>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</si>
  <si>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</si>
  <si>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</si>
  <si>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</si>
  <si>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</si>
  <si>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</si>
  <si>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</si>
  <si>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</si>
  <si>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</si>
  <si>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</si>
  <si>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</si>
  <si>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</si>
  <si>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</si>
  <si>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</si>
  <si>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</si>
  <si>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</si>
  <si>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</si>
  <si>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</si>
  <si>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</si>
  <si>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</si>
  <si>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</si>
  <si>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</si>
  <si>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</si>
  <si>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</si>
  <si>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</si>
  <si>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</si>
  <si>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</si>
  <si>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</si>
  <si>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</si>
  <si>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</si>
  <si>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</si>
  <si>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</si>
  <si>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</si>
  <si>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</si>
  <si>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</si>
  <si>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</si>
  <si>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</si>
  <si>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</si>
  <si>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</si>
  <si>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</si>
  <si>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</si>
  <si>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</si>
  <si>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</si>
  <si>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</si>
  <si>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</si>
  <si>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</si>
  <si>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</si>
  <si>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</si>
  <si>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</si>
  <si>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</si>
  <si>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</si>
  <si>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</si>
  <si>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</si>
  <si>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</si>
  <si>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</si>
  <si>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</si>
  <si>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</si>
  <si>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</si>
  <si>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</si>
  <si>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</si>
  <si>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</si>
  <si>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</si>
  <si>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</si>
  <si>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</si>
  <si>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</si>
  <si>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</si>
  <si>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</si>
  <si>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</si>
  <si>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</si>
  <si>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</si>
  <si>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</si>
  <si>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</si>
  <si>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</si>
  <si>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</si>
  <si>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</si>
  <si>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</si>
  <si>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</si>
  <si>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</si>
  <si>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</si>
  <si>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</si>
  <si>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</si>
  <si>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</si>
  <si>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</si>
  <si>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</si>
  <si>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</si>
  <si>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</si>
  <si>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</si>
  <si>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</si>
  <si>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</si>
  <si>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</si>
  <si>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</si>
  <si>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</si>
  <si>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</si>
  <si>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</si>
  <si>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</si>
  <si>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</si>
  <si>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</si>
  <si>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</si>
  <si>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</si>
  <si>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</si>
  <si>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</si>
  <si>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</si>
  <si>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</si>
  <si>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</si>
  <si>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</si>
  <si>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</si>
  <si>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</si>
  <si>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</si>
  <si>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</si>
  <si>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</si>
  <si>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</si>
  <si>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</si>
  <si>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</si>
  <si>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</si>
  <si>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</si>
  <si>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</si>
  <si>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</si>
  <si>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</si>
  <si>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</si>
  <si>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</si>
  <si>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</si>
  <si>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</si>
  <si>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</si>
  <si>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</si>
  <si>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</si>
  <si>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</si>
  <si>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</si>
  <si>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</si>
  <si>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</si>
  <si>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</si>
  <si>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</si>
  <si>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</si>
  <si>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</si>
  <si>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</si>
  <si>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</si>
  <si>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</si>
  <si>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</si>
  <si>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</si>
  <si>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</si>
  <si>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</si>
  <si>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</si>
  <si>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</si>
  <si>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</si>
  <si>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</si>
  <si>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</si>
  <si>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</si>
  <si>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</si>
  <si>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</si>
  <si>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</si>
  <si>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</si>
  <si>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</si>
  <si>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</si>
  <si>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</si>
  <si>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</si>
  <si>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</si>
  <si>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</si>
  <si>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</si>
  <si>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</si>
  <si>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</si>
  <si>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</si>
  <si>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</si>
  <si>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</si>
  <si>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</si>
  <si>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</si>
  <si>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</si>
  <si>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</si>
  <si>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</si>
  <si>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</si>
  <si>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</si>
  <si>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</si>
  <si>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</si>
  <si>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</si>
  <si>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</si>
  <si>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</si>
  <si>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</si>
  <si>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</si>
  <si>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</si>
  <si>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</si>
  <si>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</si>
  <si>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</si>
  <si>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</si>
  <si>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</si>
  <si>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</si>
  <si>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</si>
  <si>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</si>
  <si>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</si>
  <si>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</si>
  <si>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</si>
  <si>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</si>
  <si>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</si>
  <si>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</si>
  <si>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</si>
  <si>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</si>
  <si>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</si>
  <si>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</si>
  <si>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</si>
  <si>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</si>
  <si>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</si>
  <si>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</si>
  <si>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</si>
  <si>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</si>
  <si>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</si>
  <si>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</si>
  <si>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</si>
  <si>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</si>
  <si>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</si>
  <si>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</si>
  <si>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</si>
  <si>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</si>
  <si>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</si>
  <si>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</si>
  <si>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</si>
  <si>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</si>
  <si>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</si>
  <si>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</si>
  <si>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</si>
  <si>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</si>
  <si>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</si>
  <si>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</si>
  <si>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</si>
  <si>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</si>
  <si>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</si>
  <si>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</si>
  <si>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</si>
  <si>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</si>
  <si>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</si>
  <si>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</si>
  <si>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</si>
  <si>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</si>
  <si>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</si>
  <si>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</si>
  <si>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</si>
  <si>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</si>
  <si>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</si>
  <si>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</si>
  <si>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</si>
  <si>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</si>
  <si>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</si>
  <si>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</si>
  <si>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</si>
  <si>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</si>
  <si>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</si>
  <si>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</si>
  <si>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</si>
  <si>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</si>
  <si>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</si>
  <si>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</si>
  <si>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</si>
  <si>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</si>
  <si>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</si>
  <si>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</si>
  <si>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</si>
  <si>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</si>
  <si>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</si>
  <si>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</si>
  <si>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</si>
  <si>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</si>
  <si>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</si>
  <si>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</si>
  <si>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</si>
  <si>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</si>
  <si>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</si>
  <si>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</si>
  <si>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</si>
  <si>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</si>
  <si>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</si>
  <si>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</si>
  <si>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</si>
  <si>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</si>
  <si>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</si>
  <si>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</si>
  <si>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</si>
  <si>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</si>
  <si>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</si>
  <si>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</si>
  <si>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</si>
  <si>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</si>
  <si>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</si>
  <si>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</si>
  <si>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</si>
  <si>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</si>
  <si>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</si>
  <si>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</si>
  <si>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</si>
  <si>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</si>
  <si>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</si>
  <si>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</si>
  <si>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</si>
  <si>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</si>
  <si>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</si>
  <si>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</si>
  <si>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</si>
  <si>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</si>
  <si>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</si>
  <si>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</si>
  <si>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</si>
  <si>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</si>
  <si>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</si>
  <si>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</si>
  <si>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</si>
  <si>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</si>
  <si>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</si>
  <si>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</si>
  <si>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</si>
  <si>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</si>
  <si>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</si>
  <si>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</si>
  <si>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</si>
  <si>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</si>
  <si>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</si>
  <si>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</si>
  <si>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</si>
  <si>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</si>
  <si>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</si>
  <si>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</si>
  <si>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</si>
  <si>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</si>
  <si>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</si>
  <si>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</si>
  <si>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</si>
  <si>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</si>
  <si>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</si>
  <si>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</si>
  <si>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</si>
  <si>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</si>
  <si>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</si>
  <si>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</si>
  <si>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</si>
  <si>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</si>
  <si>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</si>
  <si>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</si>
  <si>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</si>
  <si>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</si>
  <si>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</si>
  <si>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</si>
  <si>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</si>
  <si>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</si>
  <si>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</si>
  <si>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</si>
  <si>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</si>
  <si>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</si>
  <si>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</si>
  <si>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</si>
  <si>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</si>
  <si>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</si>
  <si>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</si>
  <si>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</si>
  <si>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</si>
  <si>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</si>
  <si>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</si>
  <si>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</si>
  <si>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</si>
  <si>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</si>
  <si>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</si>
  <si>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</si>
  <si>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</si>
  <si>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</si>
  <si>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</si>
  <si>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</si>
  <si>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</si>
  <si>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</si>
  <si>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</si>
  <si>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</si>
  <si>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</si>
  <si>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</si>
  <si>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</si>
  <si>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</si>
  <si>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</si>
  <si>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</si>
  <si>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</si>
  <si>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</si>
  <si>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</si>
  <si>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</si>
  <si>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</si>
  <si>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</si>
  <si>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</si>
  <si>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</si>
  <si>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</si>
  <si>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</si>
  <si>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</si>
  <si>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</si>
  <si>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</si>
  <si>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</si>
  <si>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</si>
  <si>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</si>
  <si>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</si>
  <si>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</si>
  <si>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</si>
  <si>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</si>
  <si>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</si>
  <si>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</si>
  <si>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</si>
  <si>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</si>
  <si>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</si>
  <si>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</si>
  <si>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</si>
  <si>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</si>
  <si>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</si>
  <si>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</si>
  <si>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</si>
  <si>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</si>
  <si>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</si>
  <si>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</si>
  <si>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</si>
  <si>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</si>
  <si>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</si>
  <si>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</si>
  <si>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</si>
  <si>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</si>
  <si>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</si>
  <si>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</si>
  <si>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</si>
  <si>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</si>
  <si>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</si>
  <si>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</si>
  <si>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</si>
  <si>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</si>
  <si>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</si>
  <si>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</si>
  <si>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</si>
  <si>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</si>
  <si>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</si>
  <si>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</si>
  <si>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</si>
  <si>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</si>
  <si>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</si>
  <si>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</si>
  <si>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</si>
  <si>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</si>
  <si>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</si>
  <si>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</si>
  <si>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</si>
  <si>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</si>
  <si>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</si>
  <si>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</si>
  <si>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</si>
  <si>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</si>
  <si>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</si>
  <si>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</si>
  <si>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</si>
  <si>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</si>
  <si>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</si>
  <si>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</si>
  <si>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</si>
  <si>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</si>
  <si>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</si>
  <si>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</si>
  <si>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</si>
  <si>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</si>
  <si>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</si>
  <si>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</si>
  <si>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</si>
  <si>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</si>
  <si>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</si>
  <si>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</si>
  <si>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</si>
  <si>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</si>
  <si>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</si>
  <si>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</si>
  <si>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</si>
  <si>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</si>
  <si>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</si>
  <si>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</si>
  <si>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</si>
  <si>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</si>
  <si>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</si>
  <si>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</si>
  <si>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</si>
  <si>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</si>
  <si>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</si>
  <si>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</si>
  <si>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</si>
  <si>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</si>
  <si>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</si>
  <si>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</si>
  <si>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</si>
  <si>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</si>
  <si>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</si>
  <si>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</si>
  <si>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</si>
  <si>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</si>
  <si>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</si>
  <si>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</si>
  <si>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</si>
  <si>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</si>
  <si>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</si>
  <si>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</si>
  <si>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</si>
  <si>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</si>
  <si>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</si>
  <si>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</si>
  <si>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</si>
  <si>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</si>
  <si>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</si>
  <si>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</si>
  <si>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</si>
  <si>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</si>
  <si>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</si>
  <si>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</si>
  <si>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</si>
  <si>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</si>
  <si>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</si>
  <si>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</si>
  <si>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</si>
  <si>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</si>
  <si>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</si>
  <si>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</si>
  <si>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</si>
  <si>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</si>
  <si>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</si>
  <si>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</si>
  <si>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</si>
  <si>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</si>
  <si>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</si>
  <si>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</si>
  <si>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</si>
  <si>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</si>
  <si>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</si>
  <si>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</si>
  <si>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</si>
  <si>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</si>
  <si>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</si>
  <si>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</si>
  <si>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</si>
  <si>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</si>
  <si>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</si>
  <si>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</si>
  <si>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</si>
  <si>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</si>
  <si>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</si>
  <si>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</si>
  <si>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</si>
  <si>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</si>
  <si>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</si>
  <si>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</si>
  <si>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</si>
  <si>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</si>
  <si>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</si>
  <si>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</si>
  <si>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</si>
  <si>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</si>
  <si>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</si>
  <si>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</si>
  <si>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</si>
  <si>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</si>
  <si>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</si>
  <si>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</si>
  <si>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</si>
  <si>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</si>
  <si>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</si>
  <si>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</si>
  <si>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</si>
  <si>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</si>
  <si>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</si>
  <si>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</si>
  <si>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</si>
  <si>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</si>
  <si>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</si>
  <si>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</si>
  <si>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</si>
  <si>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</si>
  <si>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</si>
  <si>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</si>
  <si>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</si>
  <si>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</si>
  <si>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</si>
  <si>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</si>
  <si>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</si>
  <si>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</si>
  <si>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</si>
  <si>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</si>
  <si>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</si>
  <si>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</si>
  <si>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</si>
  <si>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</si>
  <si>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</si>
  <si>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</si>
  <si>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</si>
  <si>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</si>
  <si>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</si>
  <si>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</si>
  <si>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</si>
  <si>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</si>
  <si>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</si>
  <si>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</si>
  <si>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</si>
  <si>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</si>
  <si>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</si>
  <si>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</si>
  <si>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</si>
  <si>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</si>
  <si>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</si>
  <si>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</si>
  <si>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</si>
  <si>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</si>
  <si>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</si>
  <si>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</si>
  <si>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</si>
  <si>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</si>
  <si>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</si>
  <si>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</si>
  <si>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</si>
  <si>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</si>
  <si>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</si>
  <si>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</si>
  <si>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</si>
  <si>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</si>
  <si>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</si>
  <si>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</si>
  <si>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</si>
  <si>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</si>
  <si>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</si>
  <si>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</si>
  <si>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</si>
  <si>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</si>
  <si>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</si>
  <si>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</si>
  <si>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</si>
  <si>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</si>
  <si>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</si>
  <si>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</si>
  <si>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</si>
  <si>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</si>
  <si>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</si>
  <si>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</si>
  <si>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</si>
  <si>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</si>
  <si>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</si>
  <si>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</si>
  <si>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</si>
  <si>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</si>
  <si>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</si>
  <si>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</si>
  <si>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</si>
  <si>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</si>
  <si>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</si>
  <si>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</si>
  <si>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</si>
  <si>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</si>
  <si>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</si>
  <si>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</si>
  <si>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</si>
  <si>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</si>
  <si>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</si>
  <si>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</si>
  <si>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</si>
  <si>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</si>
  <si>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</si>
  <si>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</si>
  <si>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</si>
  <si>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</si>
  <si>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</si>
  <si>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</si>
  <si>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</si>
  <si>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</si>
  <si>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</si>
  <si>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</si>
  <si>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</si>
  <si>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</si>
  <si>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</si>
  <si>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</si>
  <si>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</si>
  <si>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</si>
  <si>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</si>
  <si>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</si>
  <si>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</si>
  <si>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</si>
  <si>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</si>
  <si>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</si>
  <si>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</si>
  <si>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</si>
  <si>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</si>
  <si>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</si>
  <si>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</si>
  <si>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</si>
  <si>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</si>
  <si>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</si>
  <si>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</si>
  <si>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</si>
  <si>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</si>
  <si>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</si>
  <si>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</si>
  <si>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</si>
  <si>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</si>
  <si>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</si>
  <si>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</si>
  <si>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</si>
  <si>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</si>
  <si>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</si>
  <si>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</si>
  <si>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</si>
  <si>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</si>
  <si>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</si>
  <si>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</si>
  <si>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</si>
  <si>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</si>
  <si>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</si>
  <si>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</si>
  <si>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</si>
  <si>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</si>
  <si>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</si>
  <si>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</si>
  <si>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</si>
  <si>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</si>
  <si>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</si>
  <si>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</si>
  <si>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</si>
  <si>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</si>
  <si>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</si>
  <si>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</si>
  <si>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</si>
  <si>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</si>
  <si>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</si>
  <si>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</si>
  <si>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</si>
  <si>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</si>
  <si>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</si>
  <si>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</si>
  <si>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</si>
  <si>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</si>
  <si>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</si>
  <si>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</si>
  <si>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</si>
  <si>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</si>
  <si>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</si>
  <si>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</si>
  <si>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</si>
  <si>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</si>
  <si>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</si>
  <si>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</si>
  <si>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</si>
  <si>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</si>
  <si>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</si>
  <si>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</si>
  <si>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</si>
  <si>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</si>
  <si>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</si>
  <si>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</si>
  <si>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</si>
  <si>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</si>
  <si>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</si>
  <si>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</si>
  <si>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</si>
  <si>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</si>
  <si>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</si>
  <si>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</si>
  <si>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</si>
  <si>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</si>
  <si>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</si>
  <si>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</si>
  <si>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</si>
  <si>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</si>
  <si>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</si>
  <si>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</si>
  <si>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</si>
  <si>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</si>
  <si>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</si>
  <si>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</si>
  <si>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</si>
  <si>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</si>
  <si>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</si>
  <si>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</si>
  <si>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</si>
  <si>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</si>
  <si>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</si>
  <si>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</si>
  <si>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</si>
  <si>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</si>
  <si>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</si>
  <si>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</si>
  <si>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</si>
  <si>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</si>
  <si>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</si>
  <si>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</si>
  <si>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</si>
  <si>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</si>
  <si>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</si>
  <si>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</si>
  <si>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</si>
  <si>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</si>
  <si>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</si>
  <si>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</si>
  <si>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</si>
  <si>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</si>
  <si>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</si>
  <si>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</si>
  <si>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</si>
  <si>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</si>
  <si>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</si>
  <si>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</si>
  <si>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</si>
  <si>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</si>
  <si>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</si>
  <si>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</si>
  <si>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</si>
  <si>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</si>
  <si>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</si>
  <si>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</si>
  <si>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</si>
  <si>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</si>
  <si>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</si>
  <si>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</si>
  <si>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</si>
  <si>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</si>
  <si>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</si>
  <si>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</si>
  <si>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</si>
  <si>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</si>
  <si>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</si>
  <si>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</si>
  <si>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</si>
  <si>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</si>
  <si>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</si>
  <si>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</si>
  <si>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</si>
  <si>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</si>
  <si>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</si>
  <si>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</si>
  <si>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</si>
  <si>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</si>
  <si>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</si>
  <si>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</si>
  <si>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</si>
  <si>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</si>
  <si>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</si>
  <si>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</si>
  <si>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</si>
  <si>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</si>
  <si>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</si>
  <si>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</si>
  <si>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</si>
  <si>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</si>
  <si>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</si>
  <si>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</si>
  <si>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</si>
  <si>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</si>
  <si>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</si>
  <si>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</si>
  <si>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</si>
  <si>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</si>
  <si>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</si>
  <si>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</si>
  <si>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</si>
  <si>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</si>
  <si>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</si>
  <si>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</si>
  <si>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</si>
  <si>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</si>
  <si>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</si>
  <si>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</si>
  <si>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</si>
  <si>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</si>
  <si>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</si>
  <si>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</si>
  <si>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</si>
  <si>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</si>
  <si>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</si>
  <si>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</si>
  <si>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</si>
  <si>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</si>
  <si>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</si>
  <si>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</si>
  <si>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</si>
  <si>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</si>
  <si>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</si>
  <si>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</si>
  <si>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</si>
  <si>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</si>
  <si>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</si>
  <si>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</si>
  <si>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</si>
  <si>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</si>
  <si>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</si>
  <si>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</si>
  <si>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</si>
  <si>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</si>
  <si>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</si>
  <si>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</si>
  <si>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</si>
  <si>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</si>
  <si>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</si>
  <si>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</si>
  <si>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</si>
  <si>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</si>
  <si>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</si>
  <si>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</si>
  <si>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</si>
  <si>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</si>
  <si>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</si>
  <si>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</si>
  <si>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</si>
  <si>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</si>
  <si>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</si>
  <si>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</si>
  <si>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</si>
  <si>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</si>
  <si>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</si>
  <si>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</si>
  <si>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</si>
  <si>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</si>
  <si>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</si>
  <si>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</si>
  <si>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</si>
  <si>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</si>
  <si>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</si>
  <si>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</si>
  <si>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</si>
  <si>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</si>
  <si>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</si>
  <si>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</si>
  <si>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</si>
  <si>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</si>
  <si>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</si>
  <si>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</si>
  <si>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</si>
  <si>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</si>
  <si>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</si>
  <si>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</si>
  <si>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</si>
  <si>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</si>
  <si>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</si>
  <si>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</si>
  <si>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</si>
  <si>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</si>
  <si>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</si>
  <si>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</si>
  <si>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</si>
  <si>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</si>
  <si>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</si>
  <si>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</si>
  <si>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</si>
  <si>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</si>
  <si>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</si>
  <si>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</si>
  <si>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</si>
  <si>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</si>
  <si>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</si>
  <si>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</si>
  <si>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</si>
  <si>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</si>
  <si>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</si>
  <si>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</si>
  <si>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</si>
  <si>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</si>
  <si>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</si>
  <si>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</si>
  <si>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</si>
  <si>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</si>
  <si>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</si>
  <si>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</si>
  <si>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</si>
  <si>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</si>
  <si>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</si>
  <si>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</si>
  <si>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</si>
  <si>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</si>
  <si>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</si>
  <si>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</si>
  <si>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</si>
  <si>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</si>
  <si>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</si>
  <si>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</si>
  <si>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</si>
  <si>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</si>
  <si>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</si>
  <si>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</si>
  <si>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</si>
  <si>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</si>
  <si>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</si>
  <si>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</si>
  <si>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</si>
  <si>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</si>
  <si>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</si>
  <si>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</si>
  <si>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</si>
  <si>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</si>
  <si>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</si>
  <si>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</si>
  <si>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</si>
  <si>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</si>
  <si>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</si>
  <si>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</si>
  <si>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</si>
  <si>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</si>
  <si>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</si>
  <si>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</si>
  <si>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</si>
  <si>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</si>
  <si>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</si>
  <si>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</si>
  <si>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</si>
  <si>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</si>
  <si>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</si>
  <si>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</si>
  <si>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</si>
  <si>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</si>
  <si>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</si>
  <si>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</si>
  <si>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</si>
  <si>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</si>
  <si>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</si>
  <si>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</si>
  <si>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</si>
  <si>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</si>
  <si>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</si>
  <si>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</si>
  <si>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</si>
  <si>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</si>
  <si>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</si>
  <si>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</si>
  <si>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</si>
  <si>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</si>
  <si>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</si>
  <si>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</si>
  <si>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</si>
  <si>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</si>
  <si>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</si>
  <si>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</si>
  <si>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</si>
  <si>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</si>
  <si>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</si>
  <si>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</si>
  <si>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</si>
  <si>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</si>
  <si>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</si>
  <si>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</si>
  <si>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</si>
  <si>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</si>
  <si>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</si>
  <si>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</si>
  <si>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</si>
  <si>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</si>
  <si>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</si>
  <si>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</si>
  <si>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</si>
  <si>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</si>
  <si>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</si>
  <si>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</si>
  <si>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</si>
  <si>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</si>
  <si>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</si>
  <si>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</si>
  <si>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</si>
  <si>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</si>
  <si>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</si>
  <si>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</si>
  <si>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</si>
  <si>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</si>
  <si>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</si>
  <si>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</si>
  <si>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</si>
  <si>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</si>
  <si>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</si>
  <si>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</si>
  <si>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</si>
  <si>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</si>
  <si>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</si>
  <si>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</si>
  <si>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</si>
  <si>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</si>
  <si>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</si>
  <si>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</si>
  <si>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</si>
  <si>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</si>
  <si>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</si>
  <si>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</si>
  <si>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</si>
  <si>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</si>
  <si>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</si>
  <si>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</si>
  <si>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</si>
  <si>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</si>
  <si>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</si>
  <si>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</si>
  <si>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</si>
  <si>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</si>
  <si>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</si>
  <si>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</si>
  <si>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</si>
  <si>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</si>
  <si>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</si>
  <si>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</si>
  <si>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</si>
  <si>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</si>
  <si>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</si>
  <si>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</si>
  <si>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</si>
  <si>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</si>
  <si>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</si>
  <si>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</si>
  <si>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</si>
  <si>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</si>
  <si>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</si>
  <si>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</si>
  <si>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</si>
  <si>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</si>
  <si>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</si>
  <si>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</si>
  <si>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</si>
  <si>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</si>
  <si>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</si>
  <si>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</si>
  <si>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</si>
  <si>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</si>
  <si>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</si>
  <si>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</si>
  <si>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</si>
  <si>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</si>
  <si>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</si>
  <si>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</si>
  <si>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</si>
  <si>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</si>
  <si>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</si>
  <si>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</si>
  <si>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</si>
  <si>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</si>
  <si>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</si>
  <si>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</si>
  <si>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</si>
  <si>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</si>
  <si>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</si>
  <si>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</si>
  <si>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</si>
  <si>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</si>
  <si>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</si>
  <si>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</si>
  <si>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</si>
  <si>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</si>
  <si>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</si>
  <si>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</si>
  <si>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</si>
  <si>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</si>
  <si>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</si>
  <si>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</si>
  <si>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</si>
  <si>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</si>
  <si>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</si>
  <si>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</si>
  <si>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</si>
  <si>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</si>
  <si>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</si>
  <si>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</si>
  <si>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</si>
  <si>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</si>
  <si>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</si>
  <si>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</si>
  <si>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</si>
  <si>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</si>
  <si>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</si>
  <si>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</si>
  <si>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</si>
  <si>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</si>
  <si>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</si>
  <si>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</si>
  <si>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</si>
  <si>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</si>
  <si>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</si>
  <si>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</si>
  <si>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</si>
  <si>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</si>
  <si>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</si>
  <si>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</si>
  <si>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</si>
  <si>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</si>
  <si>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</si>
  <si>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</si>
  <si>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</si>
  <si>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</si>
  <si>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</si>
  <si>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</si>
  <si>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</si>
  <si>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</si>
  <si>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</si>
  <si>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</si>
  <si>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</si>
  <si>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</si>
  <si>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</si>
  <si>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</si>
  <si>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</si>
  <si>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</si>
  <si>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</si>
  <si>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</si>
  <si>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</si>
  <si>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</si>
  <si>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</si>
  <si>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</si>
  <si>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</si>
  <si>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</si>
  <si>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</si>
  <si>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</si>
  <si>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</si>
  <si>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</si>
  <si>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</si>
  <si>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</si>
  <si>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</si>
  <si>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</si>
  <si>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</si>
  <si>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</si>
  <si>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</si>
  <si>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</si>
  <si>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</si>
  <si>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</si>
  <si>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</si>
  <si>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</si>
  <si>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</si>
  <si>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</si>
  <si>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</si>
  <si>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</si>
  <si>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</si>
  <si>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</si>
  <si>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</si>
  <si>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</si>
  <si>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</si>
  <si>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</si>
  <si>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</si>
  <si>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</si>
  <si>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</si>
  <si>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</si>
  <si>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</si>
  <si>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</si>
  <si>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</si>
  <si>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</si>
  <si>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</si>
  <si>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</si>
  <si>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</si>
  <si>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</si>
  <si>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</si>
  <si>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</si>
  <si>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</si>
  <si>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</si>
  <si>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</si>
  <si>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</si>
  <si>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</si>
  <si>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</si>
  <si>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</si>
  <si>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</si>
  <si>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</si>
  <si>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</si>
  <si>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</si>
  <si>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</si>
  <si>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</si>
  <si>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</si>
  <si>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</si>
  <si>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</si>
  <si>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</si>
  <si>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</si>
  <si>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</si>
  <si>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</si>
  <si>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</si>
  <si>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</si>
  <si>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</si>
  <si>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</si>
  <si>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</si>
  <si>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</si>
  <si>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</si>
  <si>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</si>
  <si>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</si>
  <si>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</si>
  <si>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</si>
  <si>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</si>
  <si>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</si>
  <si>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</si>
  <si>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</si>
  <si>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</si>
  <si>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</si>
  <si>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</si>
  <si>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</si>
  <si>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</si>
  <si>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</si>
  <si>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</si>
  <si>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</si>
  <si>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</si>
  <si>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</si>
  <si>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</si>
  <si>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</si>
  <si>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</si>
  <si>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</si>
  <si>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</si>
  <si>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</si>
  <si>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</si>
  <si>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</si>
  <si>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</si>
  <si>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</si>
  <si>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</si>
  <si>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</si>
  <si>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</si>
  <si>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</si>
  <si>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</si>
  <si>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</si>
  <si>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</si>
  <si>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</si>
  <si>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</si>
  <si>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</si>
  <si>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</si>
  <si>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</si>
  <si>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</si>
  <si>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</si>
  <si>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</si>
  <si>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</si>
  <si>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</si>
  <si>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</si>
  <si>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</si>
  <si>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</si>
  <si>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</si>
  <si>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</si>
  <si>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</si>
  <si>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</si>
  <si>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</si>
  <si>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</si>
  <si>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</si>
  <si>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</si>
  <si>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</si>
  <si>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</si>
  <si>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</si>
  <si>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</si>
  <si>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</si>
  <si>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</si>
  <si>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</si>
  <si>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</si>
  <si>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</si>
  <si>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</si>
  <si>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</si>
  <si>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</si>
  <si>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</si>
  <si>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</si>
  <si>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</si>
  <si>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</si>
  <si>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</si>
  <si>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</si>
  <si>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</si>
  <si>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</si>
  <si>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</si>
  <si>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</si>
  <si>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</si>
  <si>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</si>
  <si>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</si>
  <si>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</si>
  <si>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</si>
  <si>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</si>
  <si>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</si>
  <si>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</si>
  <si>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</si>
  <si>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</si>
  <si>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</si>
  <si>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</si>
  <si>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</si>
  <si>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</si>
  <si>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</si>
  <si>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</si>
  <si>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</si>
  <si>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</si>
  <si>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</si>
  <si>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</si>
  <si>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</si>
  <si>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</si>
  <si>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</si>
  <si>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</si>
  <si>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</si>
  <si>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</si>
  <si>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</si>
  <si>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</si>
  <si>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</si>
  <si>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</si>
  <si>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</si>
  <si>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</si>
  <si>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</si>
  <si>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</si>
  <si>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</si>
  <si>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</si>
  <si>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</si>
  <si>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</si>
  <si>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</si>
  <si>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</si>
  <si>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</si>
  <si>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</si>
  <si>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</si>
  <si>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</si>
  <si>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</si>
  <si>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</si>
  <si>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</si>
  <si>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</si>
  <si>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</si>
  <si>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</si>
  <si>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</si>
  <si>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</si>
  <si>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</si>
  <si>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</si>
  <si>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</si>
  <si>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</si>
  <si>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</si>
  <si>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</si>
  <si>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</si>
  <si>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</si>
  <si>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</si>
  <si>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</si>
  <si>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</si>
  <si>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</si>
  <si>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</si>
  <si>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</si>
  <si>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</si>
  <si>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</si>
  <si>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</si>
  <si>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</si>
  <si>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</si>
  <si>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</si>
  <si>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</si>
  <si>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</si>
  <si>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</si>
  <si>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</si>
  <si>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</si>
  <si>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</si>
  <si>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</si>
  <si>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</si>
  <si>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</si>
  <si>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</si>
  <si>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</si>
  <si>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</si>
  <si>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</si>
  <si>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</si>
  <si>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</si>
  <si>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</si>
  <si>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</si>
  <si>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</si>
  <si>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</si>
  <si>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</si>
  <si>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</si>
  <si>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</si>
  <si>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</si>
  <si>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</si>
  <si>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</si>
  <si>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</si>
  <si>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</si>
  <si>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</si>
  <si>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</si>
  <si>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</si>
  <si>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</si>
  <si>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</si>
  <si>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</si>
  <si>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</si>
  <si>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</si>
  <si>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</si>
  <si>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</si>
  <si>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</si>
  <si>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</si>
  <si>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</si>
  <si>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</si>
  <si>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</si>
  <si>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</si>
  <si>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</si>
  <si>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</si>
  <si>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</si>
  <si>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</si>
  <si>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</si>
  <si>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</si>
  <si>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</si>
  <si>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</si>
  <si>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</si>
  <si>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</si>
  <si>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</si>
  <si>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</si>
  <si>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</si>
  <si>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</si>
  <si>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</si>
  <si>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</si>
  <si>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</si>
  <si>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</si>
  <si>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</si>
  <si>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</si>
  <si>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</si>
  <si>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</si>
  <si>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</si>
  <si>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</si>
  <si>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</si>
  <si>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</si>
  <si>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</si>
  <si>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</si>
  <si>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</si>
  <si>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</si>
  <si>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</si>
  <si>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</si>
  <si>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</si>
  <si>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</si>
  <si>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</si>
  <si>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</si>
  <si>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</si>
  <si>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</si>
  <si>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</si>
  <si>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</si>
  <si>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</si>
  <si>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</si>
  <si>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</si>
  <si>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</si>
  <si>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</si>
  <si>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</si>
  <si>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</si>
  <si>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</si>
  <si>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</si>
  <si>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</si>
  <si>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</si>
  <si>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</si>
  <si>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</si>
  <si>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</si>
  <si>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</si>
  <si>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</si>
  <si>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</si>
  <si>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</si>
  <si>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</si>
  <si>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</si>
  <si>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</si>
  <si>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</si>
  <si>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</si>
  <si>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</si>
  <si>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</si>
  <si>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</si>
  <si>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</si>
  <si>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</si>
  <si>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</si>
  <si>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</si>
  <si>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</si>
  <si>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</si>
  <si>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</si>
  <si>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</si>
  <si>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</si>
  <si>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</si>
  <si>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</si>
  <si>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</si>
  <si>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</si>
  <si>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</si>
  <si>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</si>
  <si>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</si>
  <si>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</si>
  <si>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</si>
  <si>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</si>
  <si>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</si>
  <si>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</si>
  <si>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</si>
  <si>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</si>
  <si>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</si>
  <si>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</si>
  <si>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</si>
  <si>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</si>
  <si>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</si>
  <si>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</si>
  <si>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</si>
  <si>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</si>
  <si>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</si>
  <si>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</si>
  <si>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</si>
  <si>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</si>
  <si>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</si>
  <si>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</si>
  <si>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</si>
  <si>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</si>
  <si>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</si>
  <si>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</si>
  <si>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</si>
  <si>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</si>
  <si>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</si>
  <si>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</si>
  <si>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</si>
  <si>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</si>
  <si>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</si>
  <si>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</si>
  <si>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</si>
  <si>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</si>
  <si>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</si>
  <si>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</si>
  <si>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</si>
  <si>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</si>
  <si>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</si>
  <si>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</si>
  <si>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</si>
  <si>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</si>
  <si>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</si>
  <si>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</si>
  <si>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</si>
  <si>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</si>
  <si>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</si>
  <si>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</si>
  <si>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</si>
  <si>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</si>
  <si>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</si>
  <si>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</si>
  <si>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</si>
  <si>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</si>
  <si>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</si>
  <si>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</si>
  <si>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</si>
  <si>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</si>
  <si>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</si>
  <si>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</si>
  <si>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</si>
  <si>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</si>
  <si>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</si>
  <si>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</si>
  <si>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</si>
  <si>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</si>
  <si>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</si>
  <si>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</si>
  <si>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</si>
  <si>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</si>
  <si>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</si>
  <si>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</si>
  <si>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</si>
  <si>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</si>
  <si>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</si>
  <si>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</si>
  <si>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</si>
  <si>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</si>
  <si>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</si>
  <si>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</si>
  <si>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</si>
  <si>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</si>
  <si>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</si>
  <si>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</si>
  <si>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</si>
  <si>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</si>
  <si>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</si>
  <si>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</si>
  <si>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</si>
  <si>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</si>
  <si>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</si>
  <si>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</si>
  <si>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</si>
  <si>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</si>
  <si>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</si>
  <si>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</si>
  <si>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</si>
  <si>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</si>
  <si>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</si>
  <si>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</si>
  <si>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</si>
  <si>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</si>
  <si>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</si>
  <si>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</si>
  <si>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</si>
  <si>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</si>
  <si>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</si>
  <si>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</si>
  <si>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</si>
  <si>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</si>
  <si>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</si>
  <si>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</si>
  <si>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</si>
  <si>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</si>
  <si>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</si>
  <si>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</si>
  <si>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</si>
  <si>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</si>
  <si>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</si>
  <si>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</si>
  <si>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</si>
  <si>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</si>
  <si>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</si>
  <si>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</si>
  <si>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</si>
  <si>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</si>
  <si>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</si>
  <si>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</si>
  <si>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</si>
  <si>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</si>
  <si>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</si>
  <si>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</si>
  <si>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</si>
  <si>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</si>
  <si>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</si>
  <si>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</si>
  <si>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</si>
  <si>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</si>
  <si>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</si>
  <si>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</si>
  <si>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</si>
  <si>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</si>
  <si>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</si>
  <si>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</si>
  <si>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</si>
  <si>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</si>
  <si>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</si>
  <si>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</si>
  <si>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</si>
  <si>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</si>
  <si>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</si>
  <si>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</si>
  <si>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</si>
  <si>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</si>
  <si>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</si>
  <si>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</si>
  <si>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</si>
  <si>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</si>
  <si>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</si>
  <si>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</si>
  <si>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</si>
  <si>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</si>
  <si>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</si>
  <si>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</si>
  <si>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</si>
  <si>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</si>
  <si>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</si>
  <si>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</si>
  <si>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</si>
  <si>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</si>
  <si>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</si>
  <si>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</si>
  <si>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</si>
  <si>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</si>
  <si>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</si>
  <si>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</si>
  <si>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</si>
  <si>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</si>
  <si>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</si>
  <si>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</si>
  <si>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</si>
  <si>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</si>
  <si>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</si>
  <si>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</si>
  <si>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</si>
  <si>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</si>
  <si>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</si>
  <si>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</si>
  <si>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</si>
  <si>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</si>
  <si>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</si>
  <si>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</si>
  <si>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</si>
  <si>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</si>
  <si>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</si>
  <si>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</si>
  <si>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</si>
  <si>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</si>
  <si>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</si>
  <si>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</si>
  <si>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</si>
  <si>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</si>
  <si>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</si>
  <si>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</si>
  <si>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</si>
  <si>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</si>
  <si>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</si>
  <si>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</si>
  <si>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</si>
  <si>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</si>
  <si>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</si>
  <si>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</si>
  <si>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</si>
  <si>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</si>
  <si>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</si>
  <si>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</si>
  <si>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</si>
  <si>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</si>
  <si>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</si>
  <si>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</si>
  <si>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</si>
  <si>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</si>
  <si>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</si>
  <si>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</si>
  <si>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</si>
  <si>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</si>
  <si>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</si>
  <si>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</si>
  <si>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</si>
  <si>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</si>
  <si>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</si>
  <si>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</si>
  <si>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</si>
  <si>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</si>
  <si>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</si>
  <si>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</si>
  <si>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</si>
  <si>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</si>
  <si>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</si>
  <si>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</si>
  <si>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</si>
  <si>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</si>
  <si>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</si>
  <si>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</si>
  <si>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</si>
  <si>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</si>
  <si>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</si>
  <si>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</si>
  <si>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</si>
  <si>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</si>
  <si>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</si>
  <si>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</si>
  <si>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</si>
  <si>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</si>
  <si>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</si>
  <si>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</si>
  <si>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</si>
  <si>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</si>
  <si>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</si>
  <si>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</si>
  <si>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</si>
  <si>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</si>
  <si>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</si>
  <si>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</si>
  <si>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</si>
  <si>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</si>
  <si>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</si>
  <si>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</si>
  <si>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</si>
  <si>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</si>
  <si>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</si>
  <si>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</si>
  <si>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</si>
  <si>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</si>
  <si>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</si>
  <si>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</si>
  <si>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</si>
  <si>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</si>
  <si>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</si>
  <si>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</si>
  <si>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</si>
  <si>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</si>
  <si>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</si>
  <si>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</si>
  <si>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</si>
  <si>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</si>
  <si>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</si>
  <si>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</si>
  <si>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</si>
  <si>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</si>
  <si>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</si>
  <si>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</si>
  <si>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</si>
  <si>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</si>
  <si>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</si>
  <si>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</si>
  <si>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</si>
  <si>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</si>
  <si>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</si>
  <si>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</si>
  <si>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</si>
  <si>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</si>
  <si>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</si>
  <si>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</si>
  <si>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</si>
  <si>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</si>
  <si>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</si>
  <si>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</si>
  <si>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</si>
  <si>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</si>
  <si>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</si>
  <si>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</si>
  <si>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</si>
  <si>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</si>
  <si>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</si>
  <si>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</si>
  <si>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</si>
  <si>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</si>
  <si>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</si>
  <si>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</si>
  <si>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</si>
  <si>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</si>
  <si>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</si>
  <si>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</si>
  <si>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</si>
  <si>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</si>
  <si>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</si>
  <si>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</si>
  <si>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</si>
  <si>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</si>
  <si>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</si>
  <si>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</si>
  <si>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</si>
  <si>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</si>
  <si>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</si>
  <si>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</si>
  <si>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</si>
  <si>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</si>
  <si>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</si>
  <si>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</si>
  <si>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</si>
  <si>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</si>
  <si>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</si>
  <si>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</si>
  <si>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</si>
  <si>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</si>
  <si>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</si>
  <si>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</si>
  <si>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</si>
  <si>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</si>
  <si>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</si>
  <si>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</si>
  <si>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</si>
  <si>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</si>
  <si>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</si>
  <si>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</si>
  <si>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</si>
  <si>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</si>
  <si>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</si>
  <si>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</si>
  <si>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</si>
  <si>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</si>
  <si>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</si>
  <si>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</si>
  <si>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</si>
  <si>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</si>
  <si>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</si>
  <si>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</si>
  <si>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</si>
  <si>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</si>
  <si>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</si>
  <si>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</si>
  <si>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</si>
  <si>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</si>
  <si>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</si>
  <si>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</si>
  <si>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</si>
  <si>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</si>
  <si>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</si>
  <si>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</si>
  <si>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</si>
  <si>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</si>
  <si>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</si>
  <si>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</si>
  <si>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</si>
  <si>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</si>
  <si>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</si>
  <si>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</si>
  <si>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</si>
  <si>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</si>
  <si>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</si>
  <si>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</si>
  <si>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</si>
  <si>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</si>
  <si>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</si>
  <si>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</si>
  <si>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</si>
  <si>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</si>
  <si>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</si>
  <si>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</si>
  <si>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</si>
  <si>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</si>
  <si>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</si>
  <si>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</si>
  <si>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</si>
  <si>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</si>
  <si>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</si>
  <si>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</si>
  <si>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</si>
  <si>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</si>
  <si>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</si>
  <si>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</si>
  <si>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</si>
  <si>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</si>
  <si>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</si>
  <si>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</si>
  <si>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</si>
  <si>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</si>
  <si>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</si>
  <si>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</si>
  <si>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</si>
  <si>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</si>
  <si>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</si>
  <si>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</si>
  <si>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</si>
  <si>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</si>
  <si>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</si>
  <si>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</si>
  <si>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</si>
  <si>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</si>
  <si>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</si>
  <si>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</si>
  <si>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</si>
  <si>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</si>
  <si>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</si>
  <si>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</si>
  <si>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</si>
  <si>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</si>
  <si>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</si>
  <si>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</si>
  <si>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</si>
  <si>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</si>
  <si>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</si>
  <si>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</si>
  <si>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</si>
  <si>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</si>
  <si>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</si>
  <si>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</si>
  <si>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</si>
  <si>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</si>
  <si>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</si>
  <si>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</si>
  <si>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</si>
  <si>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</si>
  <si>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</si>
  <si>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</si>
  <si>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</si>
  <si>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</si>
  <si>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</si>
  <si>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</si>
  <si>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</si>
  <si>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</si>
  <si>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</si>
  <si>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</si>
  <si>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</si>
  <si>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</si>
  <si>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</si>
  <si>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</si>
  <si>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</si>
  <si>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</si>
  <si>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</si>
  <si>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</si>
  <si>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</si>
  <si>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</si>
  <si>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</si>
  <si>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</si>
  <si>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</si>
  <si>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</si>
  <si>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</si>
  <si>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</si>
  <si>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</si>
  <si>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</si>
  <si>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</si>
  <si>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</si>
  <si>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</si>
  <si>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</si>
  <si>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</si>
  <si>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</si>
  <si>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</si>
  <si>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</si>
  <si>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</si>
  <si>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</si>
  <si>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</si>
  <si>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</si>
  <si>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</si>
  <si>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</si>
  <si>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</si>
  <si>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</si>
  <si>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</si>
  <si>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</si>
  <si>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</si>
  <si>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</si>
  <si>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</si>
  <si>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</si>
  <si>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</si>
  <si>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</si>
  <si>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</si>
  <si>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</si>
  <si>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</si>
  <si>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</si>
  <si>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</si>
  <si>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</si>
  <si>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</si>
  <si>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</si>
  <si>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</si>
  <si>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</si>
  <si>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</si>
  <si>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</si>
  <si>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</si>
  <si>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</si>
  <si>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</si>
  <si>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</si>
  <si>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</si>
  <si>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</si>
  <si>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</si>
  <si>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</si>
  <si>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</si>
  <si>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</si>
  <si>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</si>
  <si>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</si>
  <si>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</si>
  <si>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</si>
  <si>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</si>
  <si>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</si>
  <si>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</si>
  <si>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</si>
  <si>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</si>
  <si>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</si>
  <si>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</si>
  <si>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</si>
  <si>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</si>
  <si>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</si>
  <si>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</si>
  <si>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</si>
  <si>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</si>
  <si>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</si>
  <si>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</si>
  <si>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</si>
  <si>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</si>
  <si>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</si>
  <si>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</si>
  <si>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</si>
  <si>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</si>
  <si>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</si>
  <si>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</si>
  <si>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</si>
  <si>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</si>
  <si>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</si>
  <si>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</si>
  <si>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</si>
  <si>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</si>
  <si>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</si>
  <si>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</si>
  <si>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</si>
  <si>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</si>
  <si>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</si>
  <si>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</si>
  <si>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</si>
  <si>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</si>
  <si>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</si>
  <si>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</si>
  <si>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</si>
  <si>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</si>
  <si>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</si>
  <si>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</si>
  <si>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</si>
  <si>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</si>
  <si>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</si>
  <si>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</si>
  <si>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</si>
  <si>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</si>
  <si>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</si>
  <si>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</si>
  <si>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</si>
  <si>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</si>
  <si>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</si>
  <si>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</si>
  <si>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</si>
  <si>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</si>
  <si>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</si>
  <si>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</si>
  <si>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</si>
  <si>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</si>
  <si>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</si>
  <si>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</si>
  <si>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</si>
  <si>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</si>
  <si>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</si>
  <si>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</si>
  <si>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</si>
  <si>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</si>
  <si>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</si>
  <si>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</si>
  <si>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</si>
  <si>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</si>
  <si>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</si>
  <si>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</si>
  <si>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</si>
  <si>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</si>
  <si>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</si>
  <si>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</si>
  <si>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</si>
  <si>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</si>
  <si>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</si>
  <si>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</si>
  <si>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</si>
  <si>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</si>
  <si>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</si>
  <si>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</si>
  <si>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</si>
  <si>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</si>
  <si>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</si>
  <si>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</si>
  <si>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</si>
  <si>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</si>
  <si>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</si>
  <si>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</si>
  <si>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</si>
  <si>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</si>
  <si>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</si>
  <si>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</si>
  <si>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</si>
  <si>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</si>
  <si>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</si>
  <si>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</si>
  <si>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</si>
  <si>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</si>
  <si>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</si>
  <si>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</si>
  <si>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</si>
  <si>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</si>
  <si>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</si>
  <si>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</si>
  <si>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</si>
  <si>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</si>
  <si>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</si>
  <si>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</si>
  <si>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</si>
  <si>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</si>
  <si>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</si>
  <si>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</si>
  <si>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</si>
  <si>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</si>
  <si>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</si>
  <si>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</si>
  <si>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</si>
  <si>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</si>
  <si>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</si>
  <si>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</si>
  <si>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</si>
  <si>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</si>
  <si>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</si>
  <si>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</si>
  <si>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</si>
  <si>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</si>
  <si>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</si>
  <si>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</si>
  <si>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</si>
  <si>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</si>
  <si>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</si>
  <si>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</si>
  <si>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</si>
  <si>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</si>
  <si>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</si>
  <si>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</si>
  <si>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</si>
  <si>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</si>
  <si>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</si>
  <si>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</si>
  <si>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</si>
  <si>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</si>
  <si>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</si>
  <si>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</si>
  <si>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</si>
  <si>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</si>
  <si>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</si>
  <si>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</si>
  <si>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</si>
  <si>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</si>
  <si>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</si>
  <si>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</si>
  <si>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</si>
  <si>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</si>
  <si>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</si>
  <si>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</si>
  <si>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</si>
  <si>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</si>
  <si>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</si>
  <si>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</si>
  <si>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</si>
  <si>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</si>
  <si>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</si>
  <si>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</si>
  <si>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</si>
  <si>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</si>
  <si>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</si>
  <si>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</si>
  <si>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</si>
  <si>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</si>
  <si>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</si>
  <si>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</si>
  <si>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</si>
  <si>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</si>
  <si>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</si>
  <si>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</si>
  <si>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</si>
  <si>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</si>
  <si>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</si>
  <si>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</si>
  <si>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</si>
  <si>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</si>
  <si>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</si>
  <si>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</si>
  <si>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</si>
  <si>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</si>
  <si>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</si>
  <si>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</si>
  <si>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</si>
  <si>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</si>
  <si>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</si>
  <si>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</si>
  <si>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</si>
  <si>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</si>
  <si>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</si>
  <si>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</si>
  <si>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</si>
  <si>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</si>
  <si>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</si>
  <si>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</si>
  <si>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</si>
  <si>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</si>
  <si>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</si>
  <si>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</si>
  <si>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</si>
  <si>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</si>
  <si>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</si>
  <si>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</si>
  <si>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</si>
  <si>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</si>
  <si>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</si>
  <si>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</si>
  <si>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</si>
  <si>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</si>
  <si>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</si>
  <si>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</si>
  <si>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</si>
  <si>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</si>
  <si>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</si>
  <si>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</si>
  <si>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</si>
  <si>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</si>
  <si>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</si>
  <si>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</si>
  <si>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</si>
  <si>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</si>
  <si>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</si>
  <si>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</si>
  <si>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</si>
  <si>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</si>
  <si>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</si>
  <si>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</si>
  <si>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</si>
  <si>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</si>
  <si>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</si>
  <si>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</si>
  <si>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</si>
  <si>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</si>
  <si>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</si>
  <si>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</si>
  <si>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</si>
  <si>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</si>
  <si>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</si>
  <si>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</si>
  <si>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</si>
  <si>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</si>
  <si>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</si>
  <si>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</si>
  <si>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</si>
  <si>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</si>
  <si>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</si>
  <si>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</si>
  <si>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</si>
  <si>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</si>
  <si>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</si>
  <si>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</si>
  <si>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</si>
  <si>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</si>
  <si>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</si>
  <si>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</si>
  <si>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</si>
  <si>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</si>
  <si>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</si>
  <si>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</si>
  <si>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</si>
  <si>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</si>
  <si>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</si>
  <si>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</si>
  <si>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</si>
  <si>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</si>
  <si>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</si>
  <si>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</si>
  <si>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</si>
  <si>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</si>
  <si>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</si>
  <si>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</si>
  <si>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</si>
  <si>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</si>
  <si>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</si>
  <si>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</si>
  <si>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</si>
  <si>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</si>
  <si>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</si>
  <si>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</si>
  <si>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</si>
  <si>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</si>
  <si>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</si>
  <si>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</si>
  <si>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</si>
  <si>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</si>
  <si>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</si>
  <si>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</si>
  <si>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</si>
  <si>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</si>
  <si>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</si>
  <si>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</si>
  <si>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</si>
  <si>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</si>
  <si>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</si>
  <si>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</si>
  <si>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</si>
  <si>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</si>
  <si>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</si>
  <si>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</si>
  <si>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</si>
  <si>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</si>
  <si>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</si>
  <si>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</si>
  <si>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</si>
  <si>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</si>
  <si>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</si>
  <si>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</si>
  <si>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</si>
  <si>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</si>
  <si>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</si>
  <si>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</si>
  <si>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</si>
  <si>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</si>
  <si>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</si>
  <si>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</si>
  <si>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</si>
  <si>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</si>
  <si>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</si>
  <si>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</si>
  <si>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</si>
  <si>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</si>
  <si>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</si>
  <si>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</si>
  <si>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</si>
  <si>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</si>
  <si>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</si>
  <si>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</si>
  <si>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</si>
  <si>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</si>
  <si>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</si>
  <si>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</si>
  <si>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</si>
  <si>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</si>
  <si>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</si>
  <si>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</si>
  <si>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</si>
  <si>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</si>
  <si>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</si>
  <si>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</si>
  <si>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</si>
  <si>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</si>
  <si>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</si>
  <si>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</si>
  <si>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</si>
  <si>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</si>
  <si>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</si>
  <si>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</si>
  <si>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</si>
  <si>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</si>
  <si>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</si>
  <si>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</si>
  <si>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</si>
  <si>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</si>
  <si>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</si>
  <si>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</si>
  <si>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</si>
  <si>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</si>
  <si>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</si>
  <si>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</si>
  <si>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</si>
  <si>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</si>
  <si>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</si>
  <si>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</si>
  <si>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</si>
  <si>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</si>
  <si>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</si>
  <si>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</si>
  <si>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</si>
  <si>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</si>
  <si>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</si>
  <si>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</si>
  <si>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</si>
  <si>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</si>
  <si>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</si>
  <si>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</si>
  <si>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</si>
  <si>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</si>
  <si>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</si>
  <si>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</si>
  <si>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</si>
  <si>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</si>
  <si>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</si>
  <si>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</si>
  <si>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</si>
  <si>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</si>
  <si>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</si>
  <si>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</si>
  <si>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</si>
  <si>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</si>
  <si>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</si>
  <si>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</si>
  <si>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</si>
  <si>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</si>
  <si>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</si>
  <si>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</si>
  <si>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</si>
  <si>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</si>
  <si>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</si>
  <si>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</si>
  <si>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</si>
  <si>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</si>
  <si>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</si>
  <si>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</si>
  <si>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</si>
  <si>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</si>
  <si>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</si>
  <si>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</si>
  <si>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</si>
  <si>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</si>
  <si>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</si>
  <si>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</si>
  <si>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</si>
  <si>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</si>
  <si>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</si>
  <si>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</si>
  <si>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</si>
  <si>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</si>
  <si>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</si>
  <si>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</si>
  <si>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</si>
  <si>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</si>
  <si>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</si>
  <si>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</si>
  <si>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</si>
  <si>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</si>
  <si>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</si>
  <si>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</si>
  <si>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</si>
  <si>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</si>
  <si>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</si>
  <si>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</si>
  <si>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</si>
  <si>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</si>
  <si>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</si>
  <si>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</si>
  <si>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</si>
  <si>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</si>
  <si>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</si>
  <si>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</si>
  <si>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</si>
  <si>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</si>
  <si>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</si>
  <si>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</si>
  <si>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</si>
  <si>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</si>
  <si>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</si>
  <si>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</si>
  <si>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</si>
  <si>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</si>
  <si>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</si>
  <si>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</si>
  <si>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</si>
  <si>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</si>
  <si>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</si>
  <si>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</si>
  <si>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</si>
  <si>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</si>
  <si>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</si>
  <si>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</si>
  <si>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</si>
  <si>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</si>
  <si>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</si>
  <si>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</si>
  <si>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</si>
  <si>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</si>
  <si>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</si>
  <si>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</si>
  <si>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</si>
  <si>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</si>
  <si>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</si>
  <si>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</si>
  <si>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</si>
  <si>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</si>
  <si>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</si>
  <si>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</si>
  <si>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</si>
  <si>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</si>
  <si>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</si>
  <si>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</si>
  <si>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</si>
  <si>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</si>
  <si>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</si>
  <si>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</si>
  <si>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</si>
  <si>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</si>
  <si>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</si>
  <si>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</si>
  <si>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</si>
  <si>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</si>
  <si>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</si>
  <si>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</si>
  <si>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</si>
  <si>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</si>
  <si>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</si>
  <si>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</si>
  <si>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</si>
  <si>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</si>
  <si>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</si>
  <si>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</si>
  <si>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</si>
  <si>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</si>
  <si>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</si>
  <si>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</si>
  <si>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</si>
  <si>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</si>
  <si>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</si>
  <si>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</si>
  <si>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</si>
  <si>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</si>
  <si>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</si>
  <si>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</si>
  <si>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</si>
  <si>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</si>
  <si>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</si>
  <si>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</si>
  <si>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</si>
  <si>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</si>
  <si>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</si>
  <si>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</si>
  <si>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</si>
  <si>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</si>
  <si>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</si>
  <si>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</si>
  <si>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</si>
  <si>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</si>
  <si>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</si>
  <si>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</si>
  <si>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</si>
  <si>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</si>
  <si>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</si>
  <si>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</si>
  <si>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</si>
  <si>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</si>
  <si>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</si>
  <si>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</si>
  <si>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</si>
  <si>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</si>
  <si>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</si>
  <si>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</si>
  <si>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</si>
  <si>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</si>
  <si>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</si>
  <si>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</si>
  <si>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</si>
  <si>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</si>
  <si>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</si>
  <si>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</si>
  <si>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</si>
  <si>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</si>
  <si>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</si>
  <si>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</si>
  <si>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</si>
  <si>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</si>
  <si>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</si>
  <si>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</si>
  <si>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</si>
  <si>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</si>
  <si>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</si>
  <si>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</si>
  <si>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</si>
  <si>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</si>
  <si>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</si>
  <si>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</si>
  <si>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</si>
  <si>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</si>
  <si>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</si>
  <si>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</si>
  <si>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</si>
  <si>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</si>
  <si>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</si>
  <si>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</si>
  <si>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</si>
  <si>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</si>
  <si>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</si>
  <si>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</si>
  <si>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</si>
  <si>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</si>
  <si>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</si>
  <si>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</si>
  <si>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</si>
  <si>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</si>
  <si>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</si>
  <si>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</si>
  <si>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</si>
  <si>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</si>
  <si>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</si>
  <si>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</si>
  <si>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</si>
  <si>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</si>
  <si>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</si>
  <si>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</si>
  <si>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</si>
  <si>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</si>
  <si>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</si>
  <si>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</si>
  <si>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</si>
  <si>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</si>
  <si>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</si>
  <si>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</si>
  <si>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</si>
  <si>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</si>
  <si>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</si>
  <si>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</si>
  <si>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</si>
  <si>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</si>
  <si>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</si>
  <si>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</si>
  <si>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</si>
  <si>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</si>
  <si>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</si>
  <si>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</si>
  <si>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</si>
  <si>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</si>
  <si>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</si>
  <si>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</si>
  <si>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</si>
  <si>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</si>
  <si>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</si>
  <si>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</si>
  <si>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</si>
  <si>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</si>
  <si>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</si>
  <si>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</si>
  <si>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</si>
  <si>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</si>
  <si>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</si>
  <si>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</si>
  <si>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</si>
  <si>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</si>
  <si>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</si>
  <si>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</si>
  <si>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</si>
  <si>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</si>
  <si>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</si>
  <si>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</si>
  <si>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</si>
  <si>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</si>
  <si>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</si>
  <si>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</si>
  <si>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</si>
  <si>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</si>
  <si>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</si>
  <si>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</si>
  <si>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</si>
  <si>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</si>
  <si>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</si>
  <si>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</si>
  <si>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</si>
  <si>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</si>
  <si>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</si>
  <si>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</si>
  <si>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</si>
  <si>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</si>
  <si>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</si>
  <si>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</si>
  <si>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</si>
  <si>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</si>
  <si>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</si>
  <si>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</si>
  <si>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</si>
  <si>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</si>
  <si>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</si>
  <si>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</si>
  <si>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</si>
  <si>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</si>
  <si>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</si>
  <si>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</si>
  <si>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</si>
  <si>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</si>
  <si>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</si>
  <si>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</si>
  <si>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</si>
  <si>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</si>
  <si>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</si>
  <si>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</si>
  <si>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</si>
  <si>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</si>
  <si>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</si>
  <si>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</si>
  <si>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</si>
  <si>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</si>
  <si>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</si>
  <si>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</si>
  <si>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</si>
  <si>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</si>
  <si>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</si>
  <si>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</si>
  <si>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</si>
  <si>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</si>
  <si>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</si>
  <si>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</si>
  <si>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</si>
  <si>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</si>
  <si>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</si>
  <si>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</si>
  <si>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</si>
  <si>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</si>
  <si>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</si>
  <si>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</si>
  <si>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</si>
  <si>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</si>
  <si>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</si>
  <si>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</si>
  <si>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</si>
  <si>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</si>
  <si>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</si>
  <si>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</si>
  <si>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</si>
  <si>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</si>
  <si>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</si>
  <si>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</si>
  <si>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</si>
  <si>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</si>
  <si>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</si>
  <si>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</si>
  <si>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</si>
  <si>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</si>
  <si>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</si>
  <si>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</si>
  <si>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</si>
  <si>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</si>
  <si>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</si>
  <si>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</si>
  <si>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</si>
  <si>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</si>
  <si>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</si>
  <si>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</si>
  <si>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</si>
  <si>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</si>
  <si>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</si>
  <si>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</si>
  <si>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</si>
  <si>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</si>
  <si>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</si>
  <si>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</si>
  <si>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</si>
  <si>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</si>
  <si>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</si>
  <si>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</si>
  <si>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</si>
  <si>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</si>
  <si>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</si>
  <si>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</si>
  <si>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</si>
  <si>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</si>
  <si>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</si>
  <si>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</si>
  <si>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</si>
  <si>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</si>
  <si>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</si>
  <si>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</si>
  <si>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</si>
  <si>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</si>
  <si>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</si>
  <si>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</si>
  <si>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</si>
  <si>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</si>
  <si>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</si>
  <si>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</si>
  <si>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</si>
  <si>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</si>
  <si>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</si>
  <si>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</si>
  <si>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</si>
  <si>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</si>
  <si>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</si>
  <si>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</si>
  <si>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</si>
  <si>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</si>
  <si>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</si>
  <si>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</si>
  <si>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</si>
  <si>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</si>
  <si>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</si>
  <si>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</si>
  <si>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</si>
  <si>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</si>
  <si>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</si>
  <si>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</si>
  <si>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</si>
  <si>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</si>
  <si>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</si>
  <si>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</si>
  <si>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</si>
  <si>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</si>
  <si>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</si>
  <si>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</si>
  <si>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</si>
  <si>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</si>
  <si>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</si>
  <si>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</si>
  <si>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</si>
  <si>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</si>
  <si>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</si>
  <si>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</si>
  <si>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</si>
  <si>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</si>
  <si>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</si>
  <si>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</si>
  <si>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</si>
  <si>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</si>
  <si>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</si>
  <si>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</si>
  <si>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</si>
  <si>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</si>
  <si>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</si>
  <si>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</si>
  <si>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</si>
  <si>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</si>
  <si>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</si>
  <si>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</si>
  <si>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</si>
  <si>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</si>
  <si>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</si>
  <si>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</si>
  <si>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</si>
  <si>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</si>
  <si>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</si>
  <si>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</si>
  <si>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</si>
  <si>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</si>
  <si>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</si>
  <si>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</si>
  <si>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</si>
  <si>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</si>
  <si>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</si>
  <si>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</si>
  <si>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</si>
  <si>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</si>
  <si>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</si>
  <si>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</si>
  <si>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</si>
  <si>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</si>
  <si>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</si>
  <si>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</si>
  <si>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</si>
  <si>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</si>
  <si>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</si>
  <si>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</si>
  <si>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</si>
  <si>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</si>
  <si>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</si>
  <si>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</si>
  <si>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</si>
  <si>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</si>
  <si>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</si>
  <si>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</si>
  <si>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</si>
  <si>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</si>
  <si>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</si>
  <si>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</si>
  <si>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</si>
  <si>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</si>
  <si>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</si>
  <si>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</si>
  <si>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</si>
  <si>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</si>
  <si>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</si>
  <si>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</si>
  <si>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</si>
  <si>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</si>
  <si>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</si>
  <si>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</si>
  <si>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</si>
  <si>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</si>
  <si>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</si>
  <si>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</si>
  <si>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</si>
  <si>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</si>
  <si>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</si>
  <si>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</si>
  <si>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</si>
  <si>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</si>
  <si>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</si>
  <si>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</si>
  <si>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</si>
  <si>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</si>
  <si>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</si>
  <si>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</si>
  <si>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</si>
  <si>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</si>
  <si>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</si>
  <si>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</si>
  <si>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</si>
  <si>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</si>
  <si>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</si>
  <si>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</si>
  <si>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</si>
  <si>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</si>
  <si>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</si>
  <si>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</si>
  <si>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</si>
  <si>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</si>
  <si>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</si>
  <si>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</si>
  <si>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</si>
  <si>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</si>
  <si>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</si>
  <si>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</si>
  <si>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</si>
  <si>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</si>
  <si>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</si>
  <si>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</si>
  <si>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</si>
  <si>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</si>
  <si>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</si>
  <si>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</si>
  <si>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</si>
  <si>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</si>
  <si>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</si>
  <si>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</si>
  <si>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</si>
  <si>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</si>
  <si>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</si>
  <si>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</si>
  <si>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</si>
  <si>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</si>
  <si>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</si>
  <si>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</si>
  <si>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</si>
  <si>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</si>
  <si>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</si>
  <si>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</si>
  <si>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</si>
  <si>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</si>
  <si>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</si>
  <si>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</si>
  <si>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</si>
  <si>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</si>
  <si>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</si>
  <si>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</si>
  <si>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</si>
  <si>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</si>
  <si>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</si>
  <si>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</si>
  <si>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</si>
  <si>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</si>
  <si>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</si>
  <si>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</si>
  <si>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</si>
  <si>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</si>
  <si>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</si>
  <si>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</si>
  <si>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</si>
  <si>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</si>
  <si>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</si>
  <si>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</si>
  <si>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</si>
  <si>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</si>
  <si>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</si>
  <si>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</si>
  <si>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</si>
  <si>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</si>
  <si>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</si>
  <si>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</si>
  <si>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</si>
  <si>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</si>
  <si>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</si>
  <si>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</si>
  <si>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</si>
  <si>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</si>
  <si>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</si>
  <si>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</si>
  <si>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</si>
  <si>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</si>
  <si>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</si>
  <si>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</si>
  <si>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</si>
  <si>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</si>
  <si>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</si>
  <si>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</si>
  <si>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</si>
  <si>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</si>
  <si>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</si>
  <si>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</si>
  <si>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</si>
  <si>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</si>
  <si>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</si>
  <si>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</si>
  <si>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</si>
  <si>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</si>
  <si>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</si>
  <si>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</si>
  <si>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</si>
  <si>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</si>
  <si>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</si>
  <si>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</si>
  <si>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</si>
  <si>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</si>
  <si>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</si>
  <si>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</si>
  <si>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</si>
  <si>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</si>
  <si>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</si>
  <si>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</si>
  <si>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</si>
  <si>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</si>
  <si>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</si>
  <si>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</si>
  <si>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</si>
  <si>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</si>
  <si>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</si>
  <si>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</si>
  <si>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</si>
  <si>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</si>
  <si>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</si>
  <si>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</si>
  <si>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</si>
  <si>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</si>
  <si>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</si>
  <si>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</si>
  <si>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</si>
  <si>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</si>
  <si>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</si>
  <si>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</si>
  <si>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</si>
  <si>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</si>
  <si>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</si>
  <si>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</si>
  <si>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</si>
  <si>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</si>
  <si>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</si>
  <si>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</si>
  <si>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</si>
  <si>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</si>
  <si>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</si>
  <si>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</si>
  <si>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</si>
  <si>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</si>
  <si>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</si>
  <si>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</si>
  <si>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</si>
  <si>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</si>
  <si>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</si>
  <si>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</si>
  <si>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</si>
  <si>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</si>
  <si>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</si>
  <si>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</si>
  <si>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</si>
  <si>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</si>
  <si>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</si>
  <si>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</si>
  <si>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</si>
  <si>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</si>
  <si>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</si>
  <si>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</si>
  <si>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</si>
  <si>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</si>
  <si>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</si>
  <si>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</si>
  <si>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</si>
  <si>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</si>
  <si>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</si>
  <si>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</si>
  <si>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</si>
  <si>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</si>
  <si>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</si>
  <si>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</si>
  <si>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</si>
  <si>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</si>
  <si>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</si>
  <si>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</si>
  <si>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</si>
  <si>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</si>
  <si>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</si>
  <si>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</si>
  <si>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</si>
  <si>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</si>
  <si>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</si>
  <si>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</si>
  <si>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</si>
  <si>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</si>
  <si>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</si>
  <si>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</si>
  <si>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</si>
  <si>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</si>
  <si>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</si>
  <si>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</si>
  <si>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</si>
  <si>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</si>
  <si>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</si>
  <si>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</si>
  <si>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</si>
  <si>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</si>
  <si>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</si>
  <si>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</si>
  <si>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</si>
  <si>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</si>
  <si>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</si>
  <si>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</si>
  <si>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</si>
  <si>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</si>
  <si>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</si>
  <si>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</si>
  <si>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</si>
  <si>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</si>
  <si>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</si>
  <si>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</si>
  <si>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</si>
  <si>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</si>
  <si>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</si>
  <si>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</si>
  <si>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</si>
  <si>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</si>
  <si>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</si>
  <si>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</si>
  <si>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</si>
  <si>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</si>
  <si>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</si>
  <si>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</si>
  <si>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</si>
  <si>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</si>
  <si>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</si>
  <si>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</si>
  <si>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</si>
  <si>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</si>
  <si>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</si>
  <si>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</si>
  <si>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</si>
  <si>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</si>
  <si>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</si>
  <si>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</si>
  <si>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</si>
  <si>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</si>
  <si>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</si>
  <si>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</si>
  <si>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</si>
  <si>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</si>
  <si>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</si>
  <si>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</si>
  <si>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</si>
  <si>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</si>
  <si>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</si>
  <si>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</si>
  <si>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</si>
  <si>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</si>
  <si>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</si>
  <si>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</si>
  <si>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</si>
  <si>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</si>
  <si>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</si>
  <si>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</si>
  <si>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</si>
  <si>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</si>
  <si>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</si>
  <si>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</si>
  <si>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</si>
  <si>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</si>
  <si>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</si>
  <si>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</si>
  <si>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</si>
  <si>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</si>
  <si>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</si>
  <si>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</si>
  <si>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</si>
  <si>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</si>
  <si>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</si>
  <si>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</si>
  <si>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</si>
  <si>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</si>
  <si>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</si>
  <si>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</si>
  <si>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</si>
  <si>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</si>
  <si>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</si>
  <si>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</si>
  <si>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</si>
  <si>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</si>
  <si>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</si>
  <si>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</si>
  <si>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</si>
  <si>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</si>
  <si>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</si>
  <si>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</si>
  <si>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</si>
  <si>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</si>
  <si>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</si>
  <si>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</si>
  <si>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</si>
  <si>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</si>
  <si>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</si>
  <si>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</si>
  <si>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</si>
  <si>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</si>
  <si>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</si>
  <si>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</si>
  <si>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</si>
  <si>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</si>
  <si>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</si>
  <si>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</si>
  <si>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</si>
  <si>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</si>
  <si>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</si>
  <si>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</si>
  <si>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</si>
  <si>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</si>
  <si>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</si>
  <si>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</si>
  <si>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</si>
  <si>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</si>
  <si>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</si>
  <si>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</si>
  <si>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</si>
  <si>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</si>
  <si>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</si>
  <si>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</si>
  <si>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</si>
  <si>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</si>
  <si>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</si>
  <si>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</si>
  <si>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</si>
  <si>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</si>
  <si>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</si>
  <si>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</si>
  <si>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</si>
  <si>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</si>
  <si>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</si>
  <si>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</si>
  <si>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</si>
  <si>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</si>
  <si>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</si>
  <si>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</si>
  <si>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</si>
  <si>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</si>
  <si>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</si>
  <si>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</si>
  <si>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</si>
  <si>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</si>
  <si>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</si>
  <si>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</si>
  <si>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</si>
  <si>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</si>
  <si>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</si>
  <si>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</si>
  <si>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</si>
  <si>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</si>
  <si>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</si>
  <si>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</si>
  <si>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</si>
  <si>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</si>
  <si>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</si>
  <si>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</si>
  <si>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</si>
  <si>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</si>
  <si>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</si>
  <si>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</si>
  <si>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</si>
  <si>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</si>
  <si>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</si>
  <si>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</si>
  <si>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</si>
  <si>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</si>
  <si>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</si>
  <si>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</si>
  <si>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</si>
  <si>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</si>
  <si>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</si>
  <si>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</si>
  <si>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</si>
  <si>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</si>
  <si>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</si>
  <si>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</si>
  <si>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</si>
  <si>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</si>
  <si>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</si>
  <si>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</si>
  <si>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</si>
  <si>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</si>
  <si>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</si>
  <si>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</si>
  <si>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</si>
  <si>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</si>
  <si>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</si>
  <si>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</si>
  <si>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</si>
  <si>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</si>
  <si>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</si>
  <si>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</si>
  <si>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</si>
  <si>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</si>
  <si>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</si>
  <si>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</si>
  <si>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</si>
  <si>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</si>
  <si>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</si>
  <si>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</si>
  <si>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</si>
  <si>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</si>
  <si>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</si>
  <si>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</si>
  <si>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</si>
  <si>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</si>
  <si>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</si>
  <si>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</si>
  <si>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</si>
  <si>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</si>
  <si>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</si>
  <si>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</si>
  <si>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</si>
  <si>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</si>
  <si>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</si>
  <si>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</si>
  <si>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</si>
  <si>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</si>
  <si>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</si>
  <si>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</si>
  <si>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</si>
  <si>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</si>
  <si>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</si>
  <si>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</si>
  <si>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</si>
  <si>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</si>
  <si>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</si>
  <si>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</si>
  <si>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</si>
  <si>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</si>
  <si>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</si>
  <si>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</si>
  <si>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</si>
  <si>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</si>
  <si>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</si>
  <si>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</si>
  <si>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</si>
  <si>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</si>
  <si>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</si>
  <si>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</si>
  <si>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</si>
  <si>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</si>
  <si>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</si>
  <si>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</si>
  <si>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</si>
  <si>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</si>
  <si>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</si>
  <si>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</si>
  <si>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</si>
  <si>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</si>
  <si>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</si>
  <si>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</si>
  <si>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</si>
  <si>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</si>
  <si>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</si>
  <si>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</si>
  <si>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</si>
  <si>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</si>
  <si>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</si>
  <si>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</si>
  <si>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</si>
  <si>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</si>
  <si>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</si>
  <si>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</si>
  <si>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</si>
  <si>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</si>
  <si>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</si>
  <si>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</si>
  <si>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</si>
  <si>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</si>
  <si>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</si>
  <si>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</si>
  <si>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</si>
  <si>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</si>
  <si>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</si>
  <si>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</si>
  <si>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</si>
  <si>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</si>
  <si>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</si>
  <si>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</si>
  <si>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</si>
  <si>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</si>
  <si>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</si>
  <si>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</si>
  <si>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</si>
  <si>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</si>
  <si>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</si>
  <si>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</si>
  <si>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</si>
  <si>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</si>
  <si>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</si>
  <si>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</si>
  <si>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</si>
  <si>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</si>
  <si>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</si>
  <si>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</si>
  <si>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</si>
  <si>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</si>
  <si>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</si>
  <si>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</si>
  <si>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</si>
  <si>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</si>
  <si>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</si>
  <si>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</si>
  <si>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</si>
  <si>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</si>
  <si>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</si>
  <si>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</si>
  <si>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</si>
  <si>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</si>
  <si>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</si>
  <si>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</si>
  <si>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</si>
  <si>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</si>
  <si>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</si>
  <si>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</si>
  <si>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</si>
  <si>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</si>
  <si>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</si>
  <si>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</si>
  <si>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</si>
  <si>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</si>
  <si>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</si>
  <si>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</si>
  <si>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</si>
  <si>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</si>
  <si>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</si>
  <si>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</si>
  <si>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</si>
  <si>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</si>
  <si>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</si>
  <si>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</si>
  <si>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</si>
  <si>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</si>
  <si>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</si>
  <si>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</si>
  <si>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</si>
  <si>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</si>
  <si>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</si>
  <si>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</si>
  <si>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</si>
  <si>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</si>
  <si>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</si>
  <si>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</si>
  <si>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</si>
  <si>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</si>
  <si>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</si>
  <si>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</si>
  <si>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</si>
  <si>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</si>
  <si>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</si>
  <si>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</si>
  <si>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</si>
  <si>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</si>
  <si>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</si>
  <si>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</si>
  <si>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</si>
  <si>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</si>
  <si>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</si>
  <si>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</si>
  <si>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</si>
  <si>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</si>
  <si>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</si>
  <si>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</si>
  <si>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</si>
  <si>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</si>
  <si>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</si>
  <si>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</si>
  <si>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</si>
  <si>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</si>
  <si>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</si>
  <si>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</si>
  <si>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</si>
  <si>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</si>
  <si>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</si>
  <si>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</si>
  <si>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</si>
  <si>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</si>
  <si>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</si>
  <si>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</si>
  <si>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</si>
  <si>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</si>
  <si>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</si>
  <si>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</si>
  <si>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</si>
  <si>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</si>
  <si>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</si>
  <si>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</si>
  <si>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</si>
  <si>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</si>
  <si>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</si>
  <si>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</si>
  <si>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</si>
  <si>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</si>
  <si>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</si>
  <si>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</si>
  <si>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</si>
  <si>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</si>
  <si>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</si>
  <si>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</si>
  <si>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</si>
  <si>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</si>
  <si>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</si>
  <si>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</si>
  <si>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</si>
  <si>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</si>
  <si>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</si>
  <si>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</si>
  <si>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</si>
  <si>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</si>
  <si>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</si>
  <si>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</si>
  <si>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</si>
  <si>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</si>
  <si>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</si>
  <si>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</si>
  <si>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</si>
  <si>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</si>
  <si>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</si>
  <si>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</si>
  <si>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</si>
  <si>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</si>
  <si>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</si>
  <si>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</si>
  <si>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</si>
  <si>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</si>
  <si>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</si>
  <si>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</si>
  <si>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</si>
  <si>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</si>
  <si>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</si>
  <si>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</si>
  <si>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</si>
  <si>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</si>
  <si>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</si>
  <si>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</si>
  <si>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</si>
  <si>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</si>
  <si>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</si>
  <si>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</si>
  <si>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</si>
  <si>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</si>
  <si>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</si>
  <si>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</si>
  <si>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</si>
  <si>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</si>
  <si>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</si>
  <si>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</si>
  <si>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</si>
  <si>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</si>
  <si>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</si>
  <si>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</si>
  <si>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</si>
  <si>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</si>
  <si>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</si>
  <si>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</si>
  <si>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</si>
  <si>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</si>
  <si>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</si>
  <si>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</si>
  <si>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</si>
  <si>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</si>
  <si>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</si>
  <si>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</si>
  <si>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</si>
  <si>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</si>
  <si>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</si>
  <si>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</si>
  <si>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</si>
  <si>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</si>
  <si>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</si>
  <si>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</si>
  <si>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</si>
  <si>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</si>
  <si>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</si>
  <si>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</si>
  <si>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</si>
  <si>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</si>
  <si>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</si>
  <si>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</si>
  <si>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</si>
  <si>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</si>
  <si>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</si>
  <si>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</si>
  <si>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</si>
  <si>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</si>
  <si>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</si>
  <si>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</si>
  <si>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</si>
  <si>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</si>
  <si>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</si>
  <si>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</si>
  <si>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</si>
  <si>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</si>
  <si>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</si>
  <si>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</si>
  <si>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</si>
  <si>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</si>
  <si>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</si>
  <si>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</si>
  <si>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</si>
  <si>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</si>
  <si>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</si>
  <si>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</si>
  <si>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</si>
  <si>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</si>
  <si>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</si>
  <si>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</si>
  <si>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</si>
  <si>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</si>
  <si>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</si>
  <si>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</si>
  <si>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</si>
  <si>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</si>
  <si>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</si>
  <si>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</si>
  <si>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</si>
  <si>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</si>
  <si>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</si>
  <si>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</si>
  <si>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</si>
  <si>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</si>
  <si>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</si>
  <si>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</si>
  <si>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</si>
  <si>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</si>
  <si>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</si>
  <si>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</si>
  <si>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</si>
  <si>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</si>
  <si>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</si>
  <si>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</si>
  <si>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</si>
  <si>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</si>
  <si>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</si>
  <si>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</si>
  <si>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</si>
  <si>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</si>
  <si>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</si>
  <si>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</si>
  <si>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</si>
  <si>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</si>
  <si>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</si>
  <si>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</si>
  <si>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</si>
  <si>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</si>
  <si>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</si>
  <si>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</si>
  <si>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</si>
  <si>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</si>
  <si>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</si>
  <si>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</si>
  <si>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</si>
  <si>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</si>
  <si>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</si>
  <si>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</si>
  <si>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</si>
  <si>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</si>
  <si>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</si>
  <si>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</si>
  <si>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</si>
  <si>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</si>
  <si>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</si>
  <si>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</si>
  <si>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</si>
  <si>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</si>
  <si>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</si>
  <si>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</si>
  <si>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</si>
  <si>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</si>
  <si>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</si>
  <si>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</si>
  <si>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</si>
  <si>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</si>
  <si>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</si>
  <si>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</si>
  <si>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</si>
  <si>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</si>
  <si>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</si>
  <si>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</si>
  <si>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</si>
  <si>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</si>
  <si>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</si>
  <si>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</si>
  <si>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</si>
  <si>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</si>
  <si>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</si>
  <si>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</si>
  <si>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</si>
  <si>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</si>
  <si>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</si>
  <si>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</si>
  <si>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</si>
  <si>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</si>
  <si>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</si>
  <si>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</si>
  <si>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</si>
  <si>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</si>
  <si>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</si>
  <si>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</si>
  <si>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</si>
  <si>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</si>
  <si>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</si>
  <si>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</si>
  <si>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</si>
  <si>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</si>
  <si>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</si>
  <si>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</si>
  <si>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</si>
  <si>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</si>
  <si>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</si>
  <si>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</si>
  <si>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</si>
  <si>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</si>
  <si>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</si>
  <si>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</si>
  <si>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</si>
  <si>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</si>
  <si>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</si>
  <si>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</si>
  <si>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</si>
  <si>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</si>
  <si>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</si>
  <si>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</si>
  <si>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</si>
  <si>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</si>
  <si>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</si>
  <si>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</si>
  <si>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</si>
  <si>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</si>
  <si>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</si>
  <si>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</si>
  <si>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</si>
  <si>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</si>
  <si>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</si>
  <si>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</si>
  <si>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</si>
  <si>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</si>
  <si>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</si>
  <si>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</si>
  <si>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</si>
  <si>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</si>
  <si>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</si>
  <si>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</si>
  <si>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</si>
  <si>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</si>
  <si>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</si>
  <si>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</si>
  <si>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</si>
  <si>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</si>
  <si>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</si>
  <si>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</si>
  <si>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</si>
  <si>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</si>
  <si>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</si>
  <si>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</si>
  <si>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</si>
  <si>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</si>
  <si>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</si>
  <si>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</si>
  <si>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</si>
  <si>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</si>
  <si>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</si>
  <si>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</si>
  <si>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</si>
  <si>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</si>
  <si>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</si>
  <si>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</si>
  <si>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</si>
  <si>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</si>
  <si>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</si>
  <si>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</si>
  <si>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</si>
  <si>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</si>
  <si>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</si>
  <si>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</si>
  <si>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</si>
  <si>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</si>
  <si>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</si>
  <si>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</si>
  <si>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</si>
  <si>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</si>
  <si>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</si>
  <si>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</si>
  <si>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</si>
  <si>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</si>
  <si>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</si>
  <si>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</si>
  <si>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</si>
  <si>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</si>
  <si>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</si>
  <si>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</si>
  <si>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</si>
  <si>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</si>
  <si>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</si>
  <si>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</si>
  <si>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</si>
  <si>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</si>
  <si>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</si>
  <si>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</si>
  <si>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</si>
  <si>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</si>
  <si>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</si>
  <si>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</si>
  <si>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</si>
  <si>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</si>
  <si>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</si>
  <si>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</si>
  <si>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</si>
  <si>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</si>
  <si>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</si>
  <si>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</si>
  <si>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</si>
  <si>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</si>
  <si>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</si>
  <si>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</si>
  <si>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</si>
  <si>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</si>
  <si>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</si>
  <si>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</si>
  <si>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</si>
  <si>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</si>
  <si>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</si>
  <si>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</si>
  <si>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</si>
  <si>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</si>
  <si>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</si>
  <si>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</si>
  <si>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</si>
  <si>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</si>
  <si>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</si>
  <si>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</si>
  <si>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</si>
  <si>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</si>
  <si>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</si>
  <si>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</si>
  <si>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</si>
  <si>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</si>
  <si>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</si>
  <si>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</si>
  <si>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</si>
  <si>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</si>
  <si>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</si>
  <si>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</si>
  <si>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</si>
  <si>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</si>
  <si>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</si>
  <si>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</si>
  <si>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</si>
  <si>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</si>
  <si>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</si>
  <si>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</si>
  <si>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</si>
  <si>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</si>
  <si>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</si>
  <si>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</si>
  <si>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</si>
  <si>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</si>
  <si>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</si>
  <si>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</si>
  <si>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</si>
  <si>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</si>
  <si>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</si>
  <si>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</si>
  <si>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</si>
  <si>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</si>
  <si>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</si>
  <si>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</si>
  <si>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</si>
  <si>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</si>
  <si>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</si>
  <si>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</si>
  <si>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</si>
  <si>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</si>
  <si>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</si>
  <si>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</si>
  <si>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</si>
  <si>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</si>
  <si>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</si>
  <si>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</si>
  <si>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</si>
  <si>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</si>
  <si>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</si>
  <si>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</si>
  <si>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</si>
  <si>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</si>
  <si>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</si>
  <si>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</si>
  <si>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</si>
  <si>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</si>
  <si>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</si>
  <si>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</si>
  <si>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</si>
  <si>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</si>
  <si>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</si>
  <si>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</si>
  <si>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</si>
  <si>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</si>
  <si>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</si>
  <si>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</si>
  <si>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</si>
  <si>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</si>
  <si>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</si>
  <si>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</si>
  <si>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</si>
  <si>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</si>
  <si>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</si>
  <si>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</si>
  <si>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</si>
  <si>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</si>
  <si>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</si>
  <si>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</si>
  <si>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</si>
  <si>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</si>
  <si>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</si>
  <si>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</si>
  <si>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</si>
  <si>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</si>
  <si>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</si>
  <si>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</si>
  <si>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</si>
  <si>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</si>
  <si>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</si>
  <si>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</si>
  <si>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</si>
  <si>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</si>
  <si>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</si>
  <si>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</si>
  <si>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</si>
  <si>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</si>
  <si>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</si>
  <si>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</si>
  <si>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</si>
  <si>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</si>
  <si>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</si>
  <si>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</si>
  <si>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</si>
  <si>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</si>
  <si>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</si>
  <si>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</si>
  <si>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</si>
  <si>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</si>
  <si>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</si>
  <si>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</si>
  <si>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</si>
  <si>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</si>
  <si>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</si>
  <si>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</si>
  <si>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</si>
  <si>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</si>
  <si>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</si>
  <si>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</si>
  <si>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</si>
  <si>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</si>
  <si>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</si>
  <si>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</si>
  <si>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</si>
  <si>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</si>
  <si>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</si>
  <si>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</si>
  <si>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</si>
  <si>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</si>
  <si>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</si>
  <si>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</si>
  <si>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</si>
  <si>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</si>
  <si>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</si>
  <si>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</si>
  <si>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</si>
  <si>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</si>
  <si>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</si>
  <si>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</si>
  <si>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</si>
  <si>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</si>
  <si>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</si>
  <si>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</si>
  <si>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</si>
  <si>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</si>
  <si>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</si>
  <si>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</si>
  <si>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</si>
  <si>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</si>
  <si>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</si>
  <si>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</si>
  <si>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</si>
  <si>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</si>
  <si>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</si>
  <si>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</si>
  <si>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</si>
  <si>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</si>
  <si>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</si>
  <si>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</si>
  <si>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</si>
  <si>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</si>
  <si>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</si>
  <si>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</si>
  <si>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</si>
  <si>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</si>
  <si>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</si>
  <si>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</si>
  <si>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</si>
  <si>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</si>
  <si>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</si>
  <si>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</si>
  <si>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</si>
  <si>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</si>
  <si>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</si>
  <si>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</si>
  <si>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</si>
  <si>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</si>
  <si>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</si>
  <si>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</si>
  <si>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</si>
  <si>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</si>
  <si>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</si>
  <si>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</si>
  <si>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</si>
  <si>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</si>
  <si>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</si>
  <si>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</si>
  <si>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</si>
  <si>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</si>
  <si>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</si>
  <si>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</si>
  <si>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</si>
  <si>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</si>
  <si>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</si>
  <si>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</si>
  <si>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</si>
  <si>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</si>
  <si>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</si>
  <si>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</si>
  <si>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</si>
  <si>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</si>
  <si>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</si>
  <si>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</si>
  <si>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</si>
  <si>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</si>
  <si>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</si>
  <si>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</si>
  <si>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</si>
  <si>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</si>
  <si>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</si>
  <si>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</si>
  <si>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</si>
  <si>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</si>
  <si>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</si>
  <si>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</si>
  <si>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</si>
  <si>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</si>
  <si>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</si>
  <si>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</si>
  <si>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</si>
  <si>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</si>
  <si>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</si>
  <si>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</si>
  <si>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</si>
  <si>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</si>
  <si>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</si>
  <si>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</si>
  <si>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</si>
  <si>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</si>
  <si>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</si>
  <si>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</si>
  <si>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</si>
  <si>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</si>
  <si>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</si>
  <si>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</si>
  <si>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</si>
  <si>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</si>
  <si>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</si>
  <si>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</si>
  <si>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</si>
  <si>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</si>
  <si>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</si>
  <si>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</si>
  <si>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</si>
  <si>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</si>
  <si>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</si>
  <si>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</si>
  <si>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</si>
  <si>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</si>
  <si>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</si>
  <si>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</si>
  <si>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</si>
  <si>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</si>
  <si>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</si>
  <si>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</si>
  <si>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</si>
  <si>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</si>
  <si>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</si>
  <si>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</si>
  <si>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</si>
  <si>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</si>
  <si>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</si>
  <si>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</si>
  <si>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</si>
  <si>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</si>
  <si>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</si>
  <si>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</si>
  <si>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</si>
  <si>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</si>
  <si>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</si>
  <si>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</si>
  <si>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</si>
  <si>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</si>
  <si>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</si>
  <si>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</si>
  <si>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</si>
  <si>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</si>
  <si>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</si>
  <si>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</si>
  <si>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</si>
  <si>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</si>
  <si>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</si>
  <si>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</si>
  <si>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</si>
  <si>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</si>
  <si>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</si>
  <si>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</si>
  <si>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</si>
  <si>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</si>
  <si>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</si>
  <si>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</si>
  <si>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</si>
  <si>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</si>
  <si>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</si>
  <si>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</si>
  <si>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</si>
  <si>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</si>
  <si>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</si>
  <si>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</si>
  <si>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</si>
  <si>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</si>
  <si>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</si>
  <si>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</si>
  <si>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</si>
  <si>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</si>
  <si>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</si>
  <si>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</si>
  <si>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</si>
  <si>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</si>
  <si>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</si>
  <si>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</si>
  <si>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</si>
  <si>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</si>
  <si>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</si>
  <si>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</si>
  <si>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</si>
  <si>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</si>
  <si>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</si>
  <si>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</si>
  <si>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</si>
  <si>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</si>
  <si>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</si>
  <si>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</si>
  <si>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</si>
  <si>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</si>
  <si>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</si>
  <si>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</si>
  <si>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</si>
  <si>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</si>
  <si>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</si>
  <si>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</si>
  <si>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</si>
  <si>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</si>
  <si>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</si>
  <si>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</si>
  <si>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</si>
  <si>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</si>
  <si>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</si>
  <si>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</si>
  <si>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</si>
  <si>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</si>
  <si>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</si>
  <si>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</si>
  <si>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</si>
  <si>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</si>
  <si>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</si>
  <si>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</si>
  <si>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</si>
  <si>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</si>
  <si>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</si>
  <si>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</si>
  <si>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</si>
  <si>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</si>
  <si>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</si>
  <si>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</si>
  <si>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</si>
  <si>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</si>
  <si>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</si>
  <si>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</si>
  <si>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</si>
  <si>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</si>
  <si>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</si>
  <si>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</si>
  <si>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</si>
  <si>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</si>
  <si>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</si>
  <si>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</si>
  <si>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</si>
  <si>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</si>
  <si>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</si>
  <si>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</si>
  <si>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</si>
  <si>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</si>
  <si>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</si>
  <si>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</si>
  <si>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</si>
  <si>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</si>
  <si>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</si>
  <si>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</si>
  <si>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</si>
  <si>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</si>
  <si>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</si>
  <si>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</si>
  <si>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</si>
  <si>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</si>
  <si>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</si>
  <si>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</si>
  <si>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</si>
  <si>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</si>
  <si>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</si>
  <si>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</si>
  <si>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</si>
  <si>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</si>
  <si>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</si>
  <si>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</si>
  <si>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</si>
  <si>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</si>
  <si>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</si>
  <si>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</si>
  <si>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</si>
  <si>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</si>
  <si>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</si>
  <si>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</si>
  <si>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</si>
  <si>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</si>
  <si>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</si>
  <si>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</si>
  <si>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</si>
  <si>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</si>
  <si>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</si>
  <si>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</si>
  <si>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</si>
  <si>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</si>
  <si>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</si>
  <si>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</si>
  <si>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</si>
  <si>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</si>
  <si>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</si>
  <si>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</si>
  <si>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</si>
  <si>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</si>
  <si>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</si>
  <si>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</si>
  <si>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</si>
  <si>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</si>
  <si>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</si>
  <si>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</si>
  <si>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</si>
  <si>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</si>
  <si>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</si>
  <si>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</si>
  <si>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</si>
  <si>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</si>
  <si>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</si>
  <si>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</si>
  <si>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</si>
  <si>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</si>
  <si>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</si>
  <si>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</si>
  <si>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</si>
  <si>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</si>
  <si>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</si>
  <si>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</si>
  <si>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</si>
  <si>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</si>
  <si>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</si>
  <si>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</si>
  <si>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</si>
  <si>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</si>
  <si>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</si>
  <si>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</si>
  <si>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</si>
  <si>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</si>
  <si>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</si>
  <si>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</si>
  <si>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</si>
  <si>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</si>
  <si>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</si>
  <si>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</si>
  <si>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</si>
  <si>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</si>
  <si>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</si>
  <si>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</si>
  <si>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</si>
  <si>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</si>
  <si>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</si>
  <si>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</si>
  <si>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</si>
  <si>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</si>
  <si>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</si>
  <si>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</si>
  <si>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</si>
  <si>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</si>
  <si>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</si>
  <si>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</si>
  <si>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</si>
  <si>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</si>
  <si>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</si>
  <si>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</si>
  <si>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</si>
  <si>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</si>
  <si>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</si>
  <si>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</si>
  <si>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</si>
  <si>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</si>
  <si>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</si>
  <si>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</si>
  <si>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</si>
  <si>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</si>
  <si>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</si>
  <si>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</si>
  <si>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</si>
  <si>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</si>
  <si>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</si>
  <si>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</si>
  <si>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</si>
  <si>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</si>
  <si>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</si>
  <si>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</si>
  <si>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</si>
  <si>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</si>
  <si>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</si>
  <si>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</si>
  <si>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</si>
  <si>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</si>
  <si>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</si>
  <si>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</si>
  <si>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</si>
  <si>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</si>
  <si>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</si>
  <si>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</si>
  <si>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</si>
  <si>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</si>
  <si>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</si>
  <si>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</si>
  <si>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</si>
  <si>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</si>
  <si>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</si>
  <si>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</si>
  <si>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</si>
  <si>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</si>
  <si>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</si>
  <si>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</si>
  <si>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</si>
  <si>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</si>
  <si>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</si>
  <si>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</si>
  <si>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</si>
  <si>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</si>
  <si>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</si>
  <si>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</si>
  <si>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</si>
  <si>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</si>
  <si>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</si>
  <si>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</si>
  <si>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</si>
  <si>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</si>
  <si>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</si>
  <si>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</si>
  <si>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</si>
  <si>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</si>
  <si>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</si>
  <si>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</si>
  <si>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</si>
  <si>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</si>
  <si>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</si>
  <si>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</si>
  <si>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</si>
  <si>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</si>
  <si>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</si>
  <si>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</si>
  <si>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</si>
  <si>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</si>
  <si>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</si>
  <si>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</si>
  <si>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</si>
  <si>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</si>
  <si>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</si>
  <si>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</si>
  <si>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</si>
  <si>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</si>
  <si>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</si>
  <si>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</si>
  <si>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</si>
  <si>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</si>
  <si>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</si>
  <si>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</si>
  <si>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</si>
  <si>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</si>
  <si>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</si>
  <si>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</si>
  <si>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</si>
  <si>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</si>
  <si>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</si>
  <si>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</si>
  <si>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</si>
  <si>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</si>
  <si>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</si>
  <si>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</si>
  <si>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</si>
  <si>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</si>
  <si>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</si>
  <si>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</si>
  <si>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</si>
  <si>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</si>
  <si>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</si>
  <si>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</si>
  <si>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</si>
  <si>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</si>
  <si>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</si>
  <si>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</si>
  <si>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</si>
  <si>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</si>
  <si>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</si>
  <si>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</si>
  <si>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</si>
  <si>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</si>
  <si>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</si>
  <si>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</si>
  <si>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</si>
  <si>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</si>
  <si>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</si>
  <si>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</si>
  <si>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</si>
  <si>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</si>
  <si>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</si>
  <si>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</si>
  <si>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</si>
  <si>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</si>
  <si>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</si>
  <si>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</si>
  <si>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</si>
  <si>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</si>
  <si>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</si>
  <si>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</si>
  <si>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</si>
  <si>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</si>
  <si>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</si>
  <si>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</si>
  <si>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</si>
  <si>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</si>
  <si>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</si>
  <si>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</si>
  <si>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</si>
  <si>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</si>
  <si>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</si>
  <si>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</si>
  <si>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</si>
  <si>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</si>
  <si>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</si>
  <si>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</si>
  <si>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</si>
  <si>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</si>
  <si>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</si>
  <si>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</si>
  <si>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</si>
  <si>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</si>
  <si>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</si>
  <si>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</si>
  <si>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</si>
  <si>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</si>
  <si>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</si>
  <si>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</si>
  <si>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</si>
  <si>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</si>
  <si>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</si>
  <si>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</si>
  <si>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</si>
  <si>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</si>
  <si>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</si>
  <si>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</si>
  <si>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</si>
  <si>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</si>
  <si>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</si>
  <si>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</si>
  <si>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</si>
  <si>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</si>
  <si>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</si>
  <si>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</si>
  <si>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</si>
  <si>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</si>
  <si>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</si>
  <si>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</si>
  <si>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</si>
  <si>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</si>
  <si>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</si>
  <si>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</si>
  <si>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</si>
  <si>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</si>
  <si>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</si>
  <si>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</si>
  <si>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</si>
  <si>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</si>
  <si>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</si>
  <si>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</si>
  <si>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</si>
  <si>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</si>
  <si>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</si>
  <si>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</si>
  <si>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</si>
  <si>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</si>
  <si>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</si>
  <si>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</si>
  <si>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</si>
  <si>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</si>
  <si>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</si>
  <si>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</si>
  <si>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</si>
  <si>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</si>
  <si>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</si>
  <si>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</si>
  <si>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</si>
  <si>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</si>
  <si>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</si>
  <si>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</si>
  <si>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</si>
  <si>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</si>
  <si>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</si>
  <si>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</si>
  <si>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</si>
  <si>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</si>
  <si>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</si>
  <si>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</si>
  <si>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</si>
  <si>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</si>
  <si>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</si>
  <si>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</si>
  <si>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</si>
  <si>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</si>
  <si>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</si>
  <si>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</si>
  <si>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</si>
  <si>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</si>
  <si>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</si>
  <si>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</si>
  <si>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</si>
  <si>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</si>
  <si>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</si>
  <si>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</si>
  <si>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</si>
  <si>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</si>
  <si>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</si>
  <si>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</si>
  <si>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</si>
  <si>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</si>
  <si>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</si>
  <si>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</si>
  <si>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</si>
  <si>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</si>
  <si>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</si>
  <si>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</si>
  <si>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</si>
  <si>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</si>
  <si>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</si>
  <si>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</si>
  <si>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</si>
  <si>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</si>
  <si>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</si>
  <si>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</si>
  <si>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</si>
  <si>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</si>
  <si>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</si>
  <si>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</si>
  <si>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</si>
  <si>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</si>
  <si>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</si>
  <si>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</si>
  <si>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</si>
  <si>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</si>
  <si>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</si>
  <si>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</si>
  <si>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</si>
  <si>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</si>
  <si>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</si>
  <si>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</si>
  <si>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</si>
  <si>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</si>
  <si>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</si>
  <si>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</si>
  <si>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</si>
  <si>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</si>
  <si>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</si>
  <si>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</si>
  <si>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</si>
  <si>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</si>
  <si>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</si>
  <si>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</si>
  <si>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</si>
  <si>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</si>
  <si>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</si>
  <si>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</si>
  <si>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</si>
  <si>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</si>
  <si>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</si>
  <si>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</si>
  <si>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</si>
  <si>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</si>
  <si>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</si>
  <si>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</si>
  <si>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</si>
  <si>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</si>
  <si>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</si>
  <si>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</si>
  <si>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</si>
  <si>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</si>
  <si>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</si>
  <si>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</si>
  <si>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</si>
  <si>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</si>
  <si>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</si>
  <si>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</si>
  <si>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</si>
  <si>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</si>
  <si>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</si>
  <si>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</si>
  <si>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</si>
  <si>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</si>
  <si>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</si>
  <si>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</si>
  <si>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</si>
  <si>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</si>
  <si>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</si>
  <si>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</si>
  <si>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</si>
  <si>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</si>
  <si>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</si>
  <si>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</si>
  <si>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</si>
  <si>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</si>
  <si>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</si>
  <si>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</si>
  <si>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</si>
  <si>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</si>
  <si>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</si>
  <si>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</si>
  <si>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</si>
  <si>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</si>
  <si>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</si>
  <si>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</si>
  <si>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</si>
  <si>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</si>
  <si>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</si>
  <si>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</si>
  <si>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</si>
  <si>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</si>
  <si>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</si>
  <si>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</si>
  <si>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</si>
  <si>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</si>
  <si>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</si>
  <si>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</si>
  <si>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</si>
  <si>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</si>
  <si>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</si>
  <si>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</si>
  <si>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</si>
  <si>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</si>
  <si>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</si>
  <si>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</si>
  <si>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</si>
  <si>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</si>
  <si>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</si>
  <si>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</si>
  <si>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</si>
  <si>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</si>
  <si>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</si>
  <si>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</si>
  <si>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</si>
  <si>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</si>
  <si>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</si>
  <si>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</si>
  <si>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</si>
  <si>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</si>
  <si>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</si>
  <si>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</si>
  <si>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</si>
  <si>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</si>
  <si>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</si>
  <si>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</si>
  <si>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</si>
  <si>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</si>
  <si>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</si>
  <si>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</si>
  <si>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</si>
  <si>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</si>
  <si>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</si>
  <si>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</si>
  <si>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</si>
  <si>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</si>
  <si>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</si>
  <si>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</si>
  <si>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</si>
  <si>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</si>
  <si>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</si>
  <si>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</si>
  <si>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</si>
  <si>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</si>
  <si>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</si>
  <si>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</si>
  <si>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</si>
  <si>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</si>
  <si>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</si>
  <si>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</si>
  <si>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</si>
  <si>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</si>
  <si>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</si>
  <si>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</si>
  <si>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</si>
  <si>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</si>
  <si>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</si>
  <si>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</si>
  <si>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</si>
  <si>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</si>
  <si>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</si>
  <si>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</si>
  <si>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</si>
  <si>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</si>
  <si>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</si>
  <si>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</si>
  <si>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</si>
  <si>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</si>
  <si>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</si>
  <si>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</si>
  <si>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</si>
  <si>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</si>
  <si>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</si>
  <si>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</si>
  <si>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</si>
  <si>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</si>
  <si>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</si>
  <si>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</si>
  <si>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</si>
  <si>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</si>
  <si>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</si>
  <si>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</si>
  <si>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</si>
  <si>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</si>
  <si>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</si>
  <si>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</si>
  <si>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</si>
  <si>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</si>
  <si>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</si>
  <si>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</si>
  <si>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</si>
  <si>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</si>
  <si>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</si>
  <si>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</si>
  <si>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</si>
  <si>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</si>
  <si>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</si>
  <si>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</si>
  <si>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</si>
  <si>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</si>
  <si>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</si>
  <si>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</si>
  <si>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</si>
  <si>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</si>
  <si>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</si>
  <si>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</si>
  <si>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</si>
  <si>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</si>
  <si>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</si>
  <si>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</si>
  <si>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</si>
  <si>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</si>
  <si>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</si>
  <si>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</si>
  <si>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</si>
  <si>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</si>
  <si>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</si>
  <si>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</si>
  <si>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</si>
  <si>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</si>
  <si>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</si>
  <si>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</si>
  <si>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</si>
  <si>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</si>
  <si>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</si>
  <si>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</si>
  <si>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</si>
  <si>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</si>
  <si>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</si>
  <si>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</si>
  <si>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</si>
  <si>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</si>
  <si>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</si>
  <si>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</si>
  <si>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</si>
  <si>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</si>
  <si>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</si>
  <si>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</si>
  <si>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</si>
  <si>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</si>
  <si>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</si>
  <si>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</si>
  <si>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</si>
  <si>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</si>
  <si>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</si>
  <si>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</si>
  <si>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</si>
  <si>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</si>
  <si>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</si>
  <si>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</si>
  <si>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</si>
  <si>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</si>
  <si>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</si>
  <si>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</si>
  <si>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</si>
  <si>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</si>
  <si>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</si>
  <si>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</si>
  <si>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</si>
  <si>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</si>
  <si>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</si>
  <si>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</si>
  <si>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</si>
  <si>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</si>
  <si>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</si>
  <si>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</si>
  <si>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</si>
  <si>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</si>
  <si>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</si>
  <si>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</si>
  <si>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</si>
  <si>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</si>
  <si>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</si>
  <si>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</si>
  <si>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</si>
  <si>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</si>
  <si>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</si>
  <si>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</si>
  <si>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</si>
  <si>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</si>
  <si>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</si>
  <si>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</si>
  <si>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</si>
  <si>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</si>
  <si>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</si>
  <si>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</si>
  <si>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</si>
  <si>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</si>
  <si>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</si>
  <si>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</si>
  <si>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</si>
  <si>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</si>
  <si>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</si>
  <si>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</si>
  <si>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</si>
  <si>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</si>
  <si>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</si>
  <si>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</si>
  <si>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</si>
  <si>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</si>
  <si>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</si>
  <si>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</si>
  <si>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</si>
  <si>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</si>
  <si>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</si>
  <si>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</si>
  <si>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</si>
  <si>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</si>
  <si>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</si>
  <si>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</si>
  <si>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</si>
  <si>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</si>
  <si>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</si>
  <si>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</si>
  <si>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</si>
  <si>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</si>
  <si>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</si>
  <si>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</si>
  <si>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</si>
  <si>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</si>
  <si>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</si>
  <si>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</si>
  <si>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</si>
  <si>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</si>
  <si>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</si>
  <si>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</si>
  <si>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</si>
  <si>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</si>
  <si>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</si>
  <si>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</si>
  <si>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</si>
  <si>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</si>
  <si>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</si>
  <si>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</si>
  <si>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</si>
  <si>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</si>
  <si>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</si>
  <si>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</si>
  <si>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</si>
  <si>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</si>
  <si>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</si>
  <si>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</si>
  <si>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</si>
  <si>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</si>
  <si>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</si>
  <si>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</si>
  <si>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</si>
  <si>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</si>
  <si>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</si>
  <si>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</si>
  <si>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</si>
  <si>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</si>
  <si>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</si>
  <si>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</si>
  <si>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</si>
  <si>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</si>
  <si>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</si>
  <si>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</si>
  <si>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</si>
  <si>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</si>
  <si>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</si>
  <si>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</si>
  <si>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</si>
  <si>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</si>
  <si>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</si>
  <si>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</si>
  <si>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</si>
  <si>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</si>
  <si>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</si>
  <si>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</si>
  <si>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</si>
  <si>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</si>
  <si>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</si>
  <si>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</si>
  <si>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</si>
  <si>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</si>
  <si>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</si>
  <si>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</si>
  <si>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</si>
  <si>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</si>
  <si>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</si>
  <si>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</si>
  <si>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</si>
  <si>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</si>
  <si>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</si>
  <si>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</si>
  <si>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</si>
  <si>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</si>
  <si>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</si>
  <si>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</si>
  <si>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</si>
  <si>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</si>
  <si>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</si>
  <si>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</si>
  <si>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</si>
  <si>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</si>
  <si>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</si>
  <si>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</si>
  <si>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</si>
  <si>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</si>
  <si>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</si>
  <si>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</si>
  <si>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</si>
  <si>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</si>
  <si>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</si>
  <si>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</si>
  <si>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</si>
  <si>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</si>
  <si>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</si>
  <si>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</si>
  <si>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</si>
  <si>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</si>
  <si>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</si>
  <si>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</si>
  <si>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</si>
  <si>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</si>
  <si>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</si>
  <si>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</si>
  <si>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</si>
  <si>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</si>
  <si>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</si>
  <si>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</si>
  <si>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</si>
  <si>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</si>
  <si>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</si>
  <si>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</si>
  <si>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</si>
  <si>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</si>
  <si>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</si>
  <si>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</si>
  <si>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</si>
  <si>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</si>
  <si>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</si>
  <si>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</si>
  <si>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</si>
  <si>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</si>
  <si>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</si>
  <si>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</si>
  <si>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</si>
  <si>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</si>
  <si>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</si>
  <si>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</si>
  <si>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</si>
  <si>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</si>
  <si>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</si>
  <si>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</si>
  <si>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</si>
  <si>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</si>
  <si>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</si>
  <si>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</si>
  <si>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</si>
  <si>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</si>
  <si>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</si>
  <si>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</si>
  <si>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</si>
  <si>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</si>
  <si>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</si>
  <si>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</si>
  <si>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</si>
  <si>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</si>
  <si>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</si>
  <si>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</si>
  <si>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</si>
  <si>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</si>
  <si>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</si>
  <si>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</si>
  <si>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</si>
  <si>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</si>
  <si>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</si>
  <si>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</si>
  <si>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</si>
  <si>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</si>
  <si>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</si>
  <si>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</si>
  <si>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</si>
  <si>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</si>
  <si>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</si>
  <si>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</si>
  <si>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</si>
  <si>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</si>
  <si>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</si>
  <si>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</si>
  <si>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</si>
  <si>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</si>
  <si>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</si>
  <si>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</si>
  <si>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</si>
  <si>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</si>
  <si>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</si>
  <si>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</si>
  <si>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</si>
  <si>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</si>
  <si>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</si>
  <si>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</si>
  <si>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</si>
  <si>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</si>
  <si>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</si>
  <si>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</si>
  <si>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</si>
  <si>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</si>
  <si>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</si>
  <si>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</si>
  <si>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</si>
  <si>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</si>
  <si>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</si>
  <si>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</si>
  <si>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</si>
  <si>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</si>
  <si>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</si>
  <si>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</si>
  <si>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</si>
  <si>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</si>
  <si>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</si>
  <si>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</si>
  <si>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</si>
  <si>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</si>
  <si>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</si>
  <si>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</si>
  <si>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</si>
  <si>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</si>
  <si>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</si>
  <si>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</si>
  <si>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</si>
  <si>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</si>
  <si>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</si>
  <si>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</si>
  <si>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</si>
  <si>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</si>
  <si>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</si>
  <si>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</si>
  <si>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</si>
  <si>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</si>
  <si>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</si>
  <si>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</si>
  <si>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</si>
  <si>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</si>
  <si>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</si>
  <si>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</si>
  <si>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</si>
  <si>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</si>
  <si>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</si>
  <si>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</si>
  <si>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</si>
  <si>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</si>
  <si>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</si>
  <si>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</si>
  <si>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</si>
  <si>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</si>
  <si>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</si>
  <si>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</si>
  <si>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</si>
  <si>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</si>
  <si>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</si>
  <si>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</si>
  <si>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</si>
  <si>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</si>
  <si>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</si>
  <si>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</si>
  <si>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</si>
  <si>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</si>
  <si>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</si>
  <si>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</si>
  <si>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</si>
  <si>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</si>
  <si>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</si>
  <si>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</si>
  <si>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</si>
  <si>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</si>
  <si>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</si>
  <si>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</si>
  <si>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</si>
  <si>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</si>
  <si>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</si>
  <si>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</si>
  <si>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</si>
  <si>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</si>
  <si>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</si>
  <si>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</si>
  <si>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</si>
  <si>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</si>
  <si>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</si>
  <si>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</si>
  <si>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</si>
  <si>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</si>
  <si>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</si>
  <si>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</si>
  <si>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</si>
  <si>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</si>
  <si>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</si>
  <si>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</si>
  <si>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</si>
  <si>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</si>
  <si>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</si>
  <si>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</si>
  <si>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</si>
  <si>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</si>
  <si>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</si>
  <si>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</si>
  <si>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</si>
  <si>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</si>
  <si>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</si>
  <si>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</si>
  <si>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</si>
  <si>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</si>
  <si>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</si>
  <si>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</si>
  <si>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</si>
  <si>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</si>
  <si>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</si>
  <si>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</si>
  <si>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</si>
  <si>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</si>
  <si>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</si>
  <si>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</si>
  <si>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</si>
  <si>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</si>
  <si>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</si>
  <si>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</si>
  <si>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</si>
  <si>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</si>
  <si>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</si>
  <si>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</si>
  <si>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</si>
  <si>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</si>
  <si>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</si>
  <si>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</si>
  <si>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</si>
  <si>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</si>
  <si>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</si>
  <si>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</si>
  <si>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</si>
  <si>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</si>
  <si>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</si>
  <si>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</si>
  <si>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</si>
  <si>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</si>
  <si>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</si>
  <si>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</si>
  <si>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</si>
  <si>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</si>
  <si>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</si>
  <si>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</si>
  <si>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</si>
  <si>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</si>
  <si>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</si>
  <si>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</si>
  <si>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</si>
  <si>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</si>
  <si>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</si>
  <si>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</si>
  <si>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</si>
  <si>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</si>
  <si>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</si>
  <si>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</si>
  <si>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</si>
  <si>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</si>
  <si>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</si>
  <si>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</si>
  <si>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</si>
  <si>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</si>
  <si>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</si>
  <si>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</si>
  <si>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</si>
  <si>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</si>
  <si>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</si>
  <si>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</si>
  <si>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</si>
  <si>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</si>
  <si>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</si>
  <si>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</si>
  <si>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</si>
  <si>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</si>
  <si>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</si>
  <si>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</si>
  <si>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</si>
  <si>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</si>
  <si>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</si>
  <si>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</si>
  <si>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</si>
  <si>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</si>
  <si>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</si>
  <si>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</si>
  <si>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</si>
  <si>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</si>
  <si>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</si>
  <si>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</si>
  <si>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</si>
  <si>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</si>
  <si>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</si>
  <si>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</si>
  <si>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</si>
  <si>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</si>
  <si>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</si>
  <si>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</si>
  <si>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</si>
  <si>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</si>
  <si>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</si>
  <si>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</si>
  <si>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</si>
  <si>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</si>
  <si>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</si>
  <si>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</si>
  <si>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</si>
  <si>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</si>
  <si>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</si>
  <si>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</si>
  <si>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</si>
  <si>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</si>
  <si>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</si>
  <si>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</si>
  <si>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</si>
  <si>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</si>
  <si>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</si>
  <si>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</si>
  <si>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</si>
  <si>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</si>
  <si>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</si>
  <si>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</si>
  <si>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</si>
  <si>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</si>
  <si>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</si>
  <si>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</si>
  <si>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</si>
  <si>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</si>
  <si>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</si>
  <si>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</si>
  <si>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</si>
  <si>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</si>
  <si>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</si>
  <si>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</si>
  <si>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</si>
  <si>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</si>
  <si>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</si>
  <si>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</si>
  <si>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</si>
  <si>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</si>
  <si>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</si>
  <si>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</si>
  <si>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</si>
  <si>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</si>
  <si>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</si>
  <si>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</si>
  <si>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</si>
  <si>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</si>
  <si>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</si>
  <si>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</si>
  <si>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</si>
  <si>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</si>
  <si>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</si>
  <si>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</si>
  <si>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</si>
  <si>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</si>
  <si>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</si>
  <si>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</si>
  <si>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</si>
  <si>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</si>
  <si>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</si>
  <si>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</si>
  <si>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</si>
  <si>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</si>
  <si>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</si>
  <si>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</si>
  <si>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</si>
  <si>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</si>
  <si>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</si>
  <si>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</si>
  <si>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</si>
  <si>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</si>
  <si>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</si>
  <si>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</si>
  <si>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</si>
  <si>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</si>
  <si>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</si>
  <si>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</si>
  <si>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</si>
  <si>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</si>
  <si>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</si>
  <si>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</si>
  <si>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</si>
  <si>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</si>
  <si>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</si>
  <si>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</si>
  <si>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</si>
  <si>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</si>
  <si>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</si>
  <si>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</si>
  <si>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</si>
  <si>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</si>
  <si>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</si>
  <si>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</si>
  <si>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</si>
  <si>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</si>
  <si>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</si>
  <si>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</si>
  <si>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</si>
  <si>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</si>
  <si>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</si>
  <si>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</si>
  <si>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</si>
  <si>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</si>
  <si>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</si>
  <si>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</si>
  <si>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</si>
  <si>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</si>
  <si>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</si>
  <si>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</si>
  <si>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</si>
  <si>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</si>
  <si>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</si>
  <si>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</si>
  <si>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</si>
  <si>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</si>
  <si>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</si>
  <si>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</si>
  <si>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</si>
  <si>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</si>
  <si>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</si>
  <si>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</si>
  <si>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</si>
  <si>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</si>
  <si>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</si>
  <si>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</si>
  <si>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</si>
  <si>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</si>
  <si>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</si>
  <si>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</si>
  <si>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</si>
  <si>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</si>
  <si>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</si>
  <si>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</si>
  <si>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</si>
  <si>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</si>
  <si>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</si>
  <si>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</si>
  <si>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</si>
  <si>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</si>
  <si>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</si>
  <si>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</si>
  <si>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</si>
  <si>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</si>
  <si>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</si>
  <si>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</si>
  <si>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</si>
  <si>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</si>
  <si>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</si>
  <si>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</si>
  <si>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</si>
  <si>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</si>
  <si>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</si>
  <si>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</si>
  <si>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</si>
  <si>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</si>
  <si>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</si>
  <si>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</si>
  <si>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</si>
  <si>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</si>
  <si>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</si>
  <si>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</si>
  <si>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</si>
  <si>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</si>
  <si>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</si>
  <si>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</si>
  <si>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</si>
  <si>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</si>
  <si>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</si>
  <si>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</si>
  <si>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</si>
  <si>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</si>
  <si>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</si>
  <si>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</si>
  <si>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</si>
  <si>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</si>
  <si>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</si>
  <si>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</si>
  <si>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</si>
  <si>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</si>
  <si>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</si>
  <si>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</si>
  <si>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</si>
  <si>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</si>
  <si>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</si>
  <si>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</si>
  <si>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</si>
  <si>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</si>
  <si>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</si>
  <si>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</si>
  <si>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</si>
  <si>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</si>
  <si>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</si>
  <si>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</si>
  <si>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</si>
  <si>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</si>
  <si>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</si>
  <si>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</si>
  <si>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</si>
  <si>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</si>
  <si>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</si>
  <si>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</si>
  <si>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</si>
  <si>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</si>
  <si>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</si>
  <si>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</si>
  <si>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</si>
  <si>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</si>
  <si>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</si>
  <si>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</si>
  <si>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</si>
  <si>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</si>
  <si>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</si>
  <si>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</si>
  <si>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</si>
  <si>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</si>
  <si>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</si>
  <si>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</si>
  <si>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</si>
  <si>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</si>
  <si>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</si>
  <si>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</si>
  <si>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</si>
  <si>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</si>
  <si>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</si>
  <si>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</si>
  <si>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</si>
  <si>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</si>
  <si>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</si>
  <si>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</si>
  <si>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</si>
  <si>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</si>
  <si>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</si>
  <si>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</si>
  <si>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</si>
  <si>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</si>
  <si>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</si>
  <si>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</si>
  <si>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</si>
  <si>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</si>
  <si>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</si>
  <si>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</si>
  <si>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</si>
  <si>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</si>
  <si>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</si>
  <si>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</si>
  <si>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</si>
  <si>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</si>
  <si>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</si>
  <si>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</si>
  <si>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</si>
  <si>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</si>
  <si>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</si>
  <si>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</si>
  <si>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</si>
  <si>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</si>
  <si>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</si>
  <si>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</si>
  <si>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</si>
  <si>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</si>
  <si>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</si>
  <si>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</si>
  <si>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</si>
  <si>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</si>
  <si>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</si>
  <si>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</si>
  <si>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</si>
  <si>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</si>
  <si>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</si>
  <si>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</si>
  <si>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</si>
  <si>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</si>
  <si>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</si>
  <si>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</si>
  <si>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</si>
  <si>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</si>
  <si>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</si>
  <si>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</si>
  <si>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</si>
  <si>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</si>
  <si>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</si>
  <si>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</si>
  <si>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</si>
  <si>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</si>
  <si>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</si>
  <si>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</si>
  <si>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</si>
  <si>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</si>
  <si>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</si>
  <si>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</si>
  <si>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</si>
  <si>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</si>
  <si>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</si>
  <si>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</si>
  <si>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</si>
  <si>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</si>
  <si>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</si>
  <si>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</si>
  <si>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</si>
  <si>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</si>
  <si>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</si>
  <si>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</si>
  <si>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</si>
  <si>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</si>
  <si>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</si>
  <si>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</si>
  <si>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</si>
  <si>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</si>
  <si>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</si>
  <si>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</si>
  <si>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</si>
  <si>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</si>
  <si>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</si>
  <si>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</si>
  <si>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</si>
  <si>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</si>
  <si>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</si>
  <si>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</si>
  <si>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</si>
  <si>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</si>
  <si>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</si>
  <si>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</si>
  <si>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</si>
  <si>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</si>
  <si>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</si>
  <si>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</si>
  <si>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</si>
  <si>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</si>
  <si>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</si>
  <si>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</si>
  <si>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</si>
  <si>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</si>
  <si>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</si>
  <si>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</si>
  <si>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</si>
  <si>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</si>
  <si>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</si>
  <si>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</si>
  <si>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</si>
  <si>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</si>
  <si>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</si>
  <si>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</si>
  <si>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</si>
  <si>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</si>
  <si>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</si>
  <si>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</si>
  <si>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</si>
  <si>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</si>
  <si>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</si>
  <si>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</si>
  <si>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</si>
  <si>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</si>
  <si>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</si>
  <si>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</si>
  <si>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</si>
  <si>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</si>
  <si>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</si>
  <si>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</si>
  <si>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</si>
  <si>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</si>
  <si>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</si>
  <si>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</si>
  <si>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</si>
  <si>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</si>
  <si>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</si>
  <si>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</si>
  <si>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</si>
  <si>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</si>
  <si>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</si>
  <si>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</si>
  <si>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</si>
  <si>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</si>
  <si>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</si>
  <si>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</si>
  <si>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</si>
  <si>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</si>
  <si>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</si>
  <si>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</si>
  <si>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</si>
  <si>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</si>
  <si>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</si>
  <si>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</si>
  <si>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</si>
  <si>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</si>
  <si>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</si>
  <si>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</si>
  <si>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</si>
  <si>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</si>
  <si>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</si>
  <si>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</si>
  <si>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</si>
  <si>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</si>
  <si>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</si>
  <si>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</si>
  <si>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</si>
  <si>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</si>
  <si>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</si>
  <si>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</si>
  <si>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</si>
  <si>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</si>
  <si>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</si>
  <si>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</si>
  <si>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</si>
  <si>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</si>
  <si>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</si>
  <si>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</si>
  <si>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</si>
  <si>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</si>
  <si>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</si>
  <si>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</si>
  <si>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</si>
  <si>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</si>
  <si>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</si>
  <si>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</si>
  <si>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</si>
  <si>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</si>
  <si>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</si>
  <si>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</si>
  <si>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</si>
  <si>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</si>
  <si>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</si>
  <si>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</si>
  <si>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</si>
  <si>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</si>
  <si>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</si>
  <si>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</si>
  <si>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</si>
  <si>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</si>
  <si>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</si>
  <si>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</si>
  <si>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</si>
  <si>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</si>
  <si>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</si>
  <si>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</si>
  <si>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</si>
  <si>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</si>
  <si>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</si>
  <si>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</si>
  <si>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</si>
  <si>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</si>
  <si>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</si>
  <si>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</si>
  <si>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</si>
  <si>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</si>
  <si>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</si>
  <si>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</si>
  <si>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</si>
  <si>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</si>
  <si>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</si>
  <si>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</si>
  <si>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</si>
  <si>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</si>
  <si>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</si>
  <si>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</si>
  <si>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</si>
  <si>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</si>
  <si>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</si>
  <si>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</si>
  <si>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</si>
  <si>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</si>
  <si>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</si>
  <si>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</si>
  <si>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</si>
  <si>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</si>
  <si>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</si>
  <si>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</si>
  <si>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</si>
  <si>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</si>
  <si>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</si>
  <si>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</si>
  <si>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</si>
  <si>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</si>
  <si>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</si>
  <si>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</si>
  <si>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</si>
  <si>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</si>
  <si>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</si>
  <si>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</si>
  <si>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</si>
  <si>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</si>
  <si>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</si>
  <si>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</si>
  <si>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</si>
  <si>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</si>
  <si>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</si>
  <si>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</si>
  <si>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</si>
  <si>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</si>
  <si>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</si>
  <si>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</si>
  <si>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</si>
  <si>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</si>
  <si>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</si>
  <si>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</si>
  <si>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</si>
  <si>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</si>
  <si>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</si>
  <si>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</si>
  <si>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</si>
  <si>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</si>
  <si>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</si>
  <si>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</si>
  <si>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</si>
  <si>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</si>
  <si>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</si>
  <si>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</si>
  <si>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</si>
  <si>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</si>
  <si>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</si>
  <si>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</si>
  <si>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</si>
  <si>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</si>
  <si>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</si>
  <si>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</si>
  <si>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</si>
  <si>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</si>
  <si>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</si>
  <si>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</si>
  <si>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</si>
  <si>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</si>
  <si>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</si>
  <si>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</si>
  <si>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</si>
  <si>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</si>
  <si>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</si>
  <si>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</si>
  <si>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</si>
  <si>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</si>
  <si>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</si>
  <si>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</si>
  <si>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</si>
  <si>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</si>
  <si>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</si>
  <si>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</si>
  <si>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</si>
  <si>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</si>
  <si>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</si>
  <si>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</si>
  <si>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</si>
  <si>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</si>
  <si>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</si>
  <si>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</si>
  <si>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</si>
  <si>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</si>
  <si>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</si>
  <si>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</si>
  <si>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</si>
  <si>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</si>
  <si>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</si>
  <si>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</si>
  <si>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</si>
  <si>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</si>
  <si>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</si>
  <si>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</si>
  <si>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</si>
  <si>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</si>
  <si>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</si>
  <si>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</si>
  <si>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</si>
  <si>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</si>
  <si>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</si>
  <si>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</si>
  <si>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</si>
  <si>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</si>
  <si>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</si>
  <si>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</si>
  <si>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</si>
  <si>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</si>
  <si>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</si>
  <si>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</si>
  <si>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</si>
  <si>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</si>
  <si>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</si>
  <si>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</si>
  <si>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</si>
  <si>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</si>
  <si>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</si>
  <si>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</si>
  <si>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</si>
  <si>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</si>
  <si>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</si>
  <si>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</si>
  <si>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</si>
  <si>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</si>
  <si>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</si>
  <si>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</si>
  <si>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</si>
  <si>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</si>
  <si>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</si>
  <si>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</si>
  <si>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</si>
  <si>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</si>
  <si>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</si>
  <si>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</si>
  <si>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</si>
  <si>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</si>
  <si>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</si>
  <si>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</si>
  <si>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</si>
  <si>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</si>
  <si>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</si>
  <si>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</si>
  <si>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</si>
  <si>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</si>
  <si>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</si>
  <si>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</si>
  <si>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</si>
  <si>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</si>
  <si>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</si>
  <si>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</si>
  <si>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</si>
  <si>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</si>
  <si>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</si>
  <si>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</si>
  <si>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</si>
  <si>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</si>
  <si>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</si>
  <si>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</si>
  <si>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</si>
  <si>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</si>
  <si>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</si>
  <si>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</si>
  <si>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</si>
  <si>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</si>
  <si>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</si>
  <si>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</si>
  <si>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</si>
  <si>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</si>
  <si>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</si>
  <si>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</si>
  <si>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</si>
  <si>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</si>
  <si>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</si>
  <si>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</si>
  <si>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</si>
  <si>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</si>
  <si>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</si>
  <si>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</si>
  <si>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</si>
  <si>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</si>
  <si>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</si>
  <si>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</si>
  <si>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</si>
  <si>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</si>
  <si>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</si>
  <si>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</si>
  <si>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</si>
  <si>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</si>
  <si>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</si>
  <si>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</si>
  <si>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</si>
  <si>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</si>
  <si>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</si>
  <si>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</si>
  <si>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</si>
  <si>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</si>
  <si>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</si>
  <si>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</si>
  <si>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</si>
  <si>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</si>
  <si>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</si>
  <si>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</si>
  <si>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</si>
  <si>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</si>
  <si>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</si>
  <si>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</si>
  <si>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</si>
  <si>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</si>
  <si>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</si>
  <si>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</si>
  <si>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</si>
  <si>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</si>
  <si>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</si>
  <si>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</si>
  <si>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</si>
  <si>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</si>
  <si>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</si>
  <si>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</si>
  <si>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</si>
  <si>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</si>
  <si>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</si>
  <si>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</si>
  <si>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</si>
  <si>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</si>
  <si>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</si>
  <si>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</si>
  <si>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</si>
  <si>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</si>
  <si>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</si>
  <si>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</si>
  <si>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</si>
  <si>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</si>
  <si>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</si>
  <si>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</si>
  <si>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</si>
  <si>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</si>
  <si>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</si>
  <si>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</si>
  <si>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</si>
  <si>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</si>
  <si>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</si>
  <si>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</si>
  <si>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</si>
  <si>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</si>
  <si>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</si>
  <si>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</si>
  <si>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</si>
  <si>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</si>
  <si>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</si>
  <si>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</si>
  <si>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</si>
  <si>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</si>
  <si>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</si>
  <si>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</si>
  <si>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</si>
  <si>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</si>
  <si>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</si>
  <si>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</si>
  <si>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</si>
  <si>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</si>
  <si>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</si>
  <si>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</si>
  <si>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</si>
  <si>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</si>
  <si>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</si>
  <si>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</si>
  <si>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</si>
  <si>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</si>
  <si>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</si>
  <si>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</si>
  <si>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</si>
  <si>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</si>
  <si>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</si>
  <si>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</si>
  <si>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</si>
  <si>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</si>
  <si>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</si>
  <si>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</si>
  <si>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</si>
  <si>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</si>
  <si>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</si>
  <si>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</si>
  <si>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</si>
  <si>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</si>
  <si>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</si>
  <si>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</si>
  <si>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</si>
  <si>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</si>
  <si>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</si>
  <si>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</si>
  <si>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</si>
  <si>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</si>
  <si>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</si>
  <si>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</si>
  <si>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</si>
  <si>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</si>
  <si>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</si>
  <si>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</si>
  <si>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</si>
  <si>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</si>
  <si>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</si>
  <si>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</si>
  <si>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</si>
  <si>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</si>
  <si>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</si>
  <si>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</si>
  <si>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</si>
  <si>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</si>
  <si>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</si>
  <si>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</si>
  <si>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</si>
  <si>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</si>
  <si>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</si>
  <si>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</si>
  <si>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</si>
  <si>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</si>
  <si>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</si>
  <si>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</si>
  <si>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</si>
  <si>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</si>
  <si>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</si>
  <si>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</si>
  <si>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</si>
  <si>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</si>
  <si>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</si>
  <si>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</si>
  <si>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</si>
  <si>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</si>
  <si>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</si>
  <si>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</si>
  <si>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</si>
  <si>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</si>
  <si>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</si>
  <si>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</si>
  <si>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</si>
  <si>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</si>
  <si>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</si>
  <si>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</si>
  <si>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</si>
  <si>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</si>
  <si>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</si>
  <si>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</si>
  <si>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</si>
  <si>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</si>
  <si>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</si>
  <si>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</si>
  <si>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</si>
  <si>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</si>
  <si>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</si>
  <si>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</si>
  <si>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</si>
  <si>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</si>
  <si>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</si>
  <si>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</si>
  <si>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</si>
  <si>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</si>
  <si>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</si>
  <si>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</si>
  <si>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</si>
  <si>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</si>
  <si>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</si>
  <si>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</si>
  <si>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</si>
  <si>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</si>
  <si>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</si>
  <si>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</si>
  <si>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</si>
  <si>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</si>
  <si>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</si>
  <si>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</si>
  <si>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</si>
  <si>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</si>
  <si>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</si>
  <si>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</si>
  <si>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</si>
  <si>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</si>
  <si>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</si>
  <si>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</si>
  <si>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</si>
  <si>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</si>
  <si>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</si>
  <si>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</si>
  <si>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</si>
  <si>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</si>
  <si>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</si>
  <si>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</si>
  <si>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</si>
  <si>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</si>
  <si>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</si>
  <si>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</si>
  <si>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</si>
  <si>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</si>
  <si>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</si>
  <si>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</si>
  <si>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</si>
  <si>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</si>
  <si>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</si>
  <si>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</si>
  <si>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</si>
  <si>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</si>
  <si>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</si>
  <si>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</si>
  <si>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</si>
  <si>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</si>
  <si>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</si>
  <si>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</si>
  <si>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</si>
  <si>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</si>
  <si>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</si>
  <si>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</si>
  <si>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</si>
  <si>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</si>
  <si>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</si>
  <si>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</si>
  <si>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</si>
  <si>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</si>
  <si>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</si>
  <si>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</si>
  <si>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</si>
  <si>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</si>
  <si>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</si>
  <si>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</si>
  <si>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</si>
  <si>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</si>
  <si>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</si>
  <si>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</si>
  <si>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</si>
  <si>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</si>
  <si>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</si>
  <si>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</si>
  <si>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</si>
  <si>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</si>
  <si>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</si>
  <si>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</si>
  <si>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</si>
  <si>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</si>
  <si>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</si>
  <si>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</si>
  <si>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</si>
  <si>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</si>
  <si>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</si>
  <si>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</si>
  <si>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</si>
  <si>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</si>
  <si>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</si>
  <si>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</si>
  <si>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</si>
  <si>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</si>
  <si>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</si>
  <si>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</si>
  <si>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</si>
  <si>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</si>
  <si>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</si>
  <si>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</si>
  <si>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</si>
  <si>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</si>
  <si>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</si>
  <si>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</si>
  <si>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</si>
  <si>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</si>
  <si>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</si>
  <si>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</si>
  <si>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</si>
  <si>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</si>
  <si>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</si>
  <si>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</si>
  <si>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</si>
  <si>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</si>
  <si>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</si>
  <si>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</si>
  <si>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</si>
  <si>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</si>
  <si>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</si>
  <si>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</si>
  <si>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</si>
  <si>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</si>
  <si>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</si>
  <si>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</si>
  <si>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</si>
  <si>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</si>
  <si>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</si>
  <si>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</si>
  <si>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</si>
  <si>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</si>
  <si>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</si>
  <si>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</si>
  <si>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</si>
  <si>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</si>
  <si>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</si>
  <si>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</si>
  <si>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</si>
  <si>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</si>
  <si>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</si>
  <si>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</si>
  <si>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</si>
  <si>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</si>
  <si>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</si>
  <si>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</si>
  <si>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</si>
  <si>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</si>
  <si>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</si>
  <si>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</si>
  <si>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</si>
  <si>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</si>
  <si>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</si>
  <si>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</si>
  <si>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</si>
  <si>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</si>
  <si>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</si>
  <si>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</si>
  <si>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</si>
  <si>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</si>
  <si>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</si>
  <si>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</si>
  <si>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</si>
  <si>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</si>
  <si>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</si>
  <si>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</si>
  <si>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</si>
  <si>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</si>
  <si>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</si>
  <si>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</si>
  <si>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</si>
  <si>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</si>
  <si>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</si>
  <si>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</si>
  <si>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</si>
  <si>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</si>
  <si>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</si>
  <si>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</si>
  <si>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</si>
  <si>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</si>
  <si>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</si>
  <si>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</si>
  <si>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</si>
  <si>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</si>
  <si>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</si>
  <si>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</si>
  <si>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</si>
  <si>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</si>
  <si>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</si>
  <si>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</si>
  <si>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</si>
  <si>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</si>
  <si>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</si>
  <si>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</si>
  <si>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</si>
  <si>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</si>
  <si>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</si>
  <si>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</si>
  <si>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</si>
  <si>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</si>
  <si>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</si>
  <si>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</si>
  <si>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</si>
  <si>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</si>
  <si>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</si>
  <si>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</si>
  <si>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</si>
  <si>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</si>
  <si>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</si>
  <si>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</si>
  <si>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</si>
  <si>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</si>
  <si>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</si>
  <si>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</si>
  <si>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</si>
  <si>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</si>
  <si>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</si>
  <si>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</si>
  <si>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</si>
  <si>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</si>
  <si>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</si>
  <si>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</si>
  <si>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</si>
  <si>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</si>
  <si>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</si>
  <si>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</si>
  <si>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</si>
  <si>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</si>
  <si>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</si>
  <si>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</si>
  <si>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</si>
  <si>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</si>
  <si>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</si>
  <si>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</si>
  <si>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</si>
  <si>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</si>
  <si>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</si>
  <si>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</si>
  <si>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</si>
  <si>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</si>
  <si>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</si>
  <si>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</si>
  <si>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</si>
  <si>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</si>
  <si>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</si>
  <si>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</si>
  <si>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</si>
  <si>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</si>
  <si>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</si>
  <si>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</si>
  <si>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</si>
  <si>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</si>
  <si>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</si>
  <si>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</si>
  <si>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</si>
  <si>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</si>
  <si>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</si>
  <si>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</si>
  <si>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</si>
  <si>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</si>
  <si>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</si>
  <si>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</si>
  <si>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</si>
  <si>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</si>
  <si>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</si>
  <si>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</si>
  <si>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</si>
  <si>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</si>
  <si>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</si>
  <si>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</si>
  <si>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</si>
  <si>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</si>
  <si>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</si>
  <si>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</si>
  <si>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</si>
  <si>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</si>
  <si>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</si>
  <si>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</si>
  <si>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</si>
  <si>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</si>
  <si>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</si>
  <si>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</si>
  <si>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</si>
  <si>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</si>
  <si>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</si>
  <si>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</si>
  <si>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</si>
  <si>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</si>
  <si>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</si>
  <si>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</si>
  <si>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</si>
  <si>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</si>
  <si>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</si>
  <si>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</si>
  <si>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</si>
  <si>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</si>
  <si>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</si>
  <si>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</si>
  <si>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</si>
  <si>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</si>
  <si>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</si>
  <si>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</si>
  <si>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</si>
  <si>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</si>
  <si>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</si>
  <si>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</si>
  <si>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</si>
  <si>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</si>
  <si>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</si>
  <si>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</si>
  <si>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</si>
  <si>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</si>
  <si>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</si>
  <si>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</si>
  <si>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</si>
  <si>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</si>
  <si>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</si>
  <si>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</si>
  <si>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</si>
  <si>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</si>
  <si>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</si>
  <si>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</si>
  <si>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</si>
  <si>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</si>
  <si>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</si>
  <si>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</si>
  <si>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</si>
  <si>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</si>
  <si>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</si>
  <si>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</si>
  <si>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</si>
  <si>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</si>
  <si>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</si>
  <si>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</si>
  <si>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</si>
  <si>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</si>
  <si>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</si>
  <si>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</si>
  <si>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</si>
  <si>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</si>
  <si>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</si>
  <si>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</si>
  <si>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</si>
  <si>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</si>
  <si>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</si>
  <si>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</si>
  <si>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</si>
  <si>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</si>
  <si>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</si>
  <si>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</si>
  <si>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</si>
  <si>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</si>
  <si>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</si>
  <si>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</si>
  <si>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</si>
  <si>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</si>
  <si>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</si>
  <si>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</si>
  <si>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</si>
  <si>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</si>
  <si>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</si>
  <si>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</si>
  <si>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</si>
  <si>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</si>
  <si>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</si>
  <si>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</si>
  <si>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</si>
  <si>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</si>
  <si>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</si>
  <si>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</si>
  <si>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</si>
  <si>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</si>
  <si>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</si>
  <si>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</si>
  <si>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</si>
  <si>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</si>
  <si>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</si>
  <si>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</si>
  <si>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</si>
  <si>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</si>
  <si>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</si>
  <si>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</si>
  <si>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</si>
  <si>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</si>
  <si>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</si>
  <si>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</si>
  <si>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</si>
  <si>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</si>
  <si>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</si>
  <si>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</si>
  <si>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</si>
  <si>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</si>
  <si>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</si>
  <si>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</si>
  <si>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</si>
  <si>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</si>
  <si>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</si>
  <si>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</si>
  <si>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</si>
  <si>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</si>
  <si>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</si>
  <si>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</si>
  <si>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</si>
  <si>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</si>
  <si>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</si>
  <si>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</si>
  <si>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</si>
  <si>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</si>
  <si>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</si>
  <si>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</si>
  <si>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</si>
  <si>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</si>
  <si>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</si>
  <si>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</si>
  <si>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</si>
  <si>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</si>
  <si>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</si>
  <si>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</si>
  <si>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</si>
  <si>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</si>
  <si>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</si>
  <si>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</si>
  <si>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</si>
  <si>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</si>
  <si>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</si>
  <si>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</si>
  <si>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</si>
  <si>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</si>
  <si>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</si>
  <si>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</si>
  <si>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</si>
  <si>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</si>
  <si>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</si>
  <si>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</si>
  <si>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</si>
  <si>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</si>
  <si>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</si>
  <si>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</si>
  <si>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</si>
  <si>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</si>
  <si>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</si>
  <si>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</si>
  <si>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</si>
  <si>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</si>
  <si>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</si>
  <si>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</si>
  <si>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</si>
  <si>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</si>
  <si>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</si>
  <si>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</si>
  <si>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</si>
  <si>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</si>
  <si>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</si>
  <si>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</si>
  <si>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</si>
  <si>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</si>
  <si>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</si>
  <si>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</si>
  <si>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</si>
  <si>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</si>
  <si>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</si>
  <si>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</si>
  <si>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</si>
  <si>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</si>
  <si>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</si>
  <si>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</si>
  <si>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</si>
  <si>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</si>
  <si>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</si>
  <si>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</si>
  <si>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</si>
  <si>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</si>
  <si>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</si>
  <si>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</si>
  <si>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</si>
  <si>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</si>
  <si>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</si>
  <si>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</si>
  <si>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</si>
  <si>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</si>
  <si>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</si>
  <si>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</si>
  <si>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</si>
  <si>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</si>
  <si>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</si>
  <si>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</si>
  <si>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</si>
  <si>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</si>
  <si>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</si>
  <si>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</si>
  <si>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</si>
  <si>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</si>
  <si>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</si>
  <si>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</si>
  <si>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</si>
  <si>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</si>
  <si>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</si>
  <si>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</si>
  <si>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</si>
  <si>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</si>
  <si>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</si>
  <si>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</si>
  <si>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</si>
  <si>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</si>
  <si>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</si>
  <si>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</si>
  <si>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</si>
  <si>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</si>
  <si>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</si>
  <si>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</si>
  <si>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</si>
  <si>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</si>
  <si>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</si>
  <si>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</si>
  <si>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</si>
  <si>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</si>
  <si>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</si>
  <si>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</si>
  <si>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</si>
  <si>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</si>
  <si>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</si>
  <si>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</si>
  <si>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</si>
  <si>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</si>
  <si>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</si>
  <si>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</si>
  <si>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</si>
  <si>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</si>
  <si>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</si>
  <si>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</si>
  <si>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</si>
  <si>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</si>
  <si>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</si>
  <si>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</si>
  <si>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</si>
  <si>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</si>
  <si>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</si>
  <si>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</si>
  <si>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</si>
  <si>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</si>
  <si>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</si>
  <si>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</si>
  <si>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</si>
  <si>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</si>
  <si>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</si>
  <si>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</si>
  <si>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</si>
  <si>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</si>
  <si>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</si>
  <si>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</si>
  <si>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</si>
  <si>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</si>
  <si>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</si>
  <si>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</si>
  <si>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</si>
  <si>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</si>
  <si>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</si>
  <si>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</si>
  <si>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</si>
  <si>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</si>
  <si>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</si>
  <si>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</si>
  <si>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</si>
  <si>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</si>
  <si>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</si>
  <si>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</si>
  <si>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</si>
  <si>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</si>
  <si>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</si>
  <si>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</si>
  <si>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</si>
  <si>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</si>
  <si>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</si>
  <si>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</si>
  <si>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</si>
  <si>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</si>
  <si>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</si>
  <si>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</si>
  <si>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</si>
  <si>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</si>
  <si>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</si>
  <si>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</si>
  <si>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</si>
  <si>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</si>
  <si>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</si>
  <si>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</si>
  <si>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</si>
  <si>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</si>
  <si>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</si>
  <si>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</si>
  <si>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</si>
  <si>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</si>
  <si>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</si>
  <si>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</si>
  <si>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</si>
  <si>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</si>
  <si>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</si>
  <si>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</si>
  <si>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</si>
  <si>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</si>
  <si>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</si>
  <si>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</si>
  <si>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</si>
  <si>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</si>
  <si>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</si>
  <si>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</si>
  <si>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</si>
  <si>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</si>
  <si>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</si>
  <si>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</si>
  <si>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</si>
  <si>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</si>
  <si>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</si>
  <si>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</si>
  <si>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</si>
  <si>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</si>
  <si>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</si>
  <si>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</si>
  <si>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</si>
  <si>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</si>
  <si>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</si>
  <si>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</si>
  <si>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</si>
  <si>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</si>
  <si>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</si>
  <si>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</si>
  <si>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</si>
  <si>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</si>
  <si>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</si>
  <si>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</si>
  <si>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</si>
  <si>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</si>
  <si>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</si>
  <si>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</si>
  <si>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</si>
  <si>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</si>
  <si>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</si>
  <si>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</si>
  <si>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</si>
  <si>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</si>
  <si>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</si>
  <si>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</si>
  <si>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</si>
  <si>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</si>
  <si>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</si>
  <si>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</si>
  <si>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</si>
  <si>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</si>
  <si>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</si>
  <si>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</si>
  <si>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</si>
  <si>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</si>
  <si>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</si>
  <si>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</si>
  <si>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</si>
  <si>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</si>
  <si>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</si>
  <si>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</si>
  <si>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</si>
  <si>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</si>
  <si>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</si>
  <si>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</si>
  <si>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</si>
  <si>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</si>
  <si>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</si>
  <si>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</si>
  <si>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</si>
  <si>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</si>
  <si>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</si>
  <si>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</si>
  <si>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</si>
  <si>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</si>
  <si>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</si>
  <si>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</si>
  <si>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</si>
  <si>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</si>
  <si>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</si>
  <si>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</si>
  <si>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</si>
  <si>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</si>
  <si>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</si>
  <si>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</si>
  <si>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</si>
  <si>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</si>
  <si>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</si>
  <si>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</si>
  <si>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</si>
  <si>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</si>
  <si>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</si>
  <si>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</si>
  <si>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</si>
  <si>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</si>
  <si>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</si>
  <si>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</si>
  <si>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</si>
  <si>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</si>
  <si>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</si>
  <si>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</si>
  <si>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</si>
  <si>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</si>
  <si>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</si>
  <si>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</si>
  <si>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</si>
  <si>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</si>
  <si>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</si>
  <si>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</si>
  <si>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</si>
  <si>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</si>
  <si>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</si>
  <si>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</si>
  <si>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</si>
  <si>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</si>
  <si>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</si>
  <si>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</si>
  <si>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</si>
  <si>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</si>
  <si>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</si>
  <si>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</si>
  <si>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</si>
  <si>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</si>
  <si>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</si>
  <si>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</si>
  <si>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</si>
  <si>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</si>
  <si>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</si>
  <si>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</si>
  <si>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</si>
  <si>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</si>
  <si>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</si>
  <si>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</si>
  <si>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</si>
  <si>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</si>
  <si>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</si>
  <si>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</si>
  <si>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</si>
  <si>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</si>
  <si>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</si>
  <si>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</si>
  <si>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</si>
  <si>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</si>
  <si>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</si>
  <si>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</si>
  <si>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</si>
  <si>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</si>
  <si>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</si>
  <si>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</si>
  <si>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</si>
  <si>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</si>
  <si>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</si>
  <si>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</si>
  <si>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</si>
  <si>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</si>
  <si>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</si>
  <si>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</si>
  <si>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</si>
  <si>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</si>
  <si>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</si>
  <si>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</si>
  <si>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</si>
  <si>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</si>
  <si>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</si>
  <si>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</si>
  <si>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</si>
  <si>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</si>
  <si>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</si>
  <si>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</si>
  <si>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</si>
  <si>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</si>
  <si>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</si>
  <si>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</si>
  <si>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</si>
  <si>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</si>
  <si>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</si>
  <si>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</si>
  <si>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</si>
  <si>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</si>
  <si>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</si>
  <si>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</si>
  <si>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</si>
  <si>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</si>
  <si>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</si>
  <si>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</si>
  <si>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</si>
  <si>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</si>
  <si>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</si>
  <si>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</si>
  <si>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</si>
  <si>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</si>
  <si>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</si>
  <si>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</si>
  <si>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</si>
  <si>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</si>
  <si>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</si>
  <si>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</si>
  <si>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</si>
  <si>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</si>
  <si>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</si>
  <si>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</si>
  <si>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</si>
  <si>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</si>
  <si>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</si>
  <si>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</si>
  <si>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</si>
  <si>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</si>
  <si>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</si>
  <si>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</si>
  <si>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</si>
  <si>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</si>
  <si>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</si>
  <si>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</si>
  <si>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</si>
  <si>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</si>
  <si>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</si>
  <si>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</si>
  <si>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</si>
  <si>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</si>
  <si>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</si>
  <si>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</si>
  <si>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</si>
  <si>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</si>
  <si>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</si>
  <si>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</si>
  <si>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</si>
  <si>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</si>
  <si>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</si>
  <si>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</si>
  <si>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</si>
  <si>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</si>
  <si>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</si>
  <si>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</si>
  <si>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</si>
  <si>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</si>
  <si>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</si>
  <si>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</si>
  <si>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</si>
  <si>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</si>
  <si>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</si>
  <si>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</si>
  <si>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</si>
  <si>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</si>
  <si>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</si>
  <si>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</si>
  <si>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</si>
  <si>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</si>
  <si>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</si>
  <si>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</si>
  <si>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</si>
  <si>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</si>
  <si>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</si>
  <si>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</si>
  <si>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</si>
  <si>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</si>
  <si>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</si>
  <si>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</si>
  <si>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</si>
  <si>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</si>
  <si>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</si>
  <si>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</si>
  <si>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</si>
  <si>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</si>
  <si>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</si>
  <si>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</si>
  <si>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</si>
  <si>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</si>
  <si>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</si>
  <si>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</si>
  <si>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</si>
  <si>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</si>
  <si>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</si>
  <si>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</si>
  <si>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</si>
  <si>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</si>
  <si>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</si>
  <si>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</si>
  <si>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</si>
  <si>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</si>
  <si>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</si>
  <si>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</si>
  <si>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</si>
  <si>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</si>
  <si>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</si>
  <si>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</si>
  <si>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</si>
  <si>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</si>
  <si>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</si>
  <si>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</si>
  <si>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</si>
  <si>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</si>
  <si>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</si>
  <si>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</si>
  <si>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</si>
  <si>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</si>
  <si>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</si>
  <si>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</si>
  <si>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</si>
  <si>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</si>
  <si>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</si>
  <si>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</si>
  <si>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</si>
  <si>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</si>
  <si>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</si>
  <si>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</si>
  <si>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</si>
  <si>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</si>
  <si>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</si>
  <si>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</si>
  <si>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</si>
  <si>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</si>
  <si>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</si>
  <si>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</si>
  <si>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</si>
  <si>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</si>
  <si>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</si>
  <si>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</si>
  <si>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</si>
  <si>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</si>
  <si>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</si>
  <si>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</si>
  <si>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</si>
  <si>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</si>
  <si>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</si>
  <si>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</si>
  <si>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</si>
  <si>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</si>
  <si>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</si>
  <si>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</si>
  <si>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</si>
  <si>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</si>
  <si>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</si>
  <si>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</si>
  <si>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</si>
  <si>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</si>
  <si>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</si>
  <si>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</si>
  <si>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</si>
  <si>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</si>
  <si>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</si>
  <si>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</si>
  <si>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</si>
  <si>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</si>
  <si>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</si>
  <si>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</si>
  <si>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</si>
  <si>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</si>
  <si>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</si>
  <si>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</si>
  <si>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</si>
  <si>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</si>
  <si>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</si>
  <si>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</si>
  <si>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</si>
  <si>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</si>
  <si>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</si>
  <si>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</si>
  <si>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</si>
  <si>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</si>
  <si>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</si>
  <si>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</si>
  <si>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</si>
  <si>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</si>
  <si>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</si>
  <si>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</si>
  <si>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</si>
  <si>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</si>
  <si>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</si>
  <si>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</si>
  <si>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</si>
  <si>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</si>
  <si>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</si>
  <si>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</si>
  <si>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</si>
  <si>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</si>
  <si>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</si>
  <si>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</si>
  <si>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</si>
  <si>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</si>
  <si>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</si>
  <si>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</si>
  <si>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</si>
  <si>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</si>
  <si>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</si>
  <si>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</si>
  <si>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</si>
  <si>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</si>
  <si>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</si>
  <si>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</si>
  <si>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</si>
  <si>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</si>
  <si>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</si>
  <si>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</si>
  <si>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</si>
  <si>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</si>
  <si>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</si>
  <si>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</si>
  <si>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</si>
  <si>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</si>
  <si>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</si>
  <si>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</si>
  <si>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</si>
  <si>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</si>
  <si>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</si>
  <si>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</si>
  <si>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</si>
  <si>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</si>
  <si>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</si>
  <si>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</si>
  <si>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</si>
  <si>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</si>
  <si>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</si>
  <si>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</si>
  <si>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</si>
  <si>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</si>
  <si>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</si>
  <si>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</si>
  <si>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</si>
  <si>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</si>
  <si>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</si>
  <si>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</si>
  <si>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</si>
  <si>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</si>
  <si>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</si>
  <si>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</si>
  <si>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</si>
  <si>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</si>
  <si>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</si>
  <si>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</si>
  <si>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</si>
  <si>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</si>
  <si>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</si>
  <si>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</si>
  <si>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</si>
  <si>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</si>
  <si>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</si>
  <si>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</si>
  <si>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</si>
  <si>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</si>
  <si>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</si>
  <si>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</si>
  <si>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</si>
  <si>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</si>
  <si>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</si>
  <si>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</si>
  <si>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</si>
  <si>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</si>
  <si>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</si>
  <si>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</si>
  <si>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</si>
  <si>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</si>
  <si>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</si>
  <si>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</si>
  <si>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</si>
  <si>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</si>
  <si>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</si>
  <si>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</si>
  <si>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</si>
  <si>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</si>
  <si>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</si>
  <si>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</si>
  <si>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</si>
  <si>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</si>
  <si>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</si>
  <si>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</si>
  <si>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</si>
  <si>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</si>
  <si>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</si>
  <si>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</si>
  <si>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</si>
  <si>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</si>
  <si>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</si>
  <si>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</si>
  <si>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</si>
  <si>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</si>
  <si>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</si>
  <si>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</si>
  <si>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</si>
  <si>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</si>
  <si>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</si>
  <si>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</si>
  <si>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</si>
  <si>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</si>
  <si>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</si>
  <si>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</si>
  <si>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</si>
  <si>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</si>
  <si>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</si>
  <si>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</si>
  <si>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</si>
  <si>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</si>
  <si>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</si>
  <si>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</si>
  <si>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</si>
  <si>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</si>
  <si>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</si>
  <si>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</si>
  <si>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</si>
  <si>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</si>
  <si>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</si>
  <si>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</si>
  <si>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</si>
  <si>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</si>
  <si>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</si>
  <si>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</si>
  <si>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</si>
  <si>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</si>
  <si>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</si>
  <si>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</si>
  <si>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</si>
  <si>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</si>
  <si>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</si>
  <si>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</si>
  <si>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</si>
  <si>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</si>
  <si>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</si>
  <si>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</si>
  <si>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</si>
  <si>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</si>
  <si>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</si>
  <si>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</si>
  <si>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</si>
  <si>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</si>
  <si>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</si>
  <si>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</si>
  <si>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</si>
  <si>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</si>
  <si>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</si>
  <si>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</si>
  <si>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</si>
  <si>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</si>
  <si>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</si>
  <si>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</si>
  <si>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</si>
  <si>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</si>
  <si>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</si>
  <si>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</si>
  <si>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</si>
  <si>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</si>
  <si>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</si>
  <si>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</si>
  <si>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</si>
  <si>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</si>
  <si>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</si>
  <si>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</si>
  <si>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</si>
  <si>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</si>
  <si>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</si>
  <si>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</si>
  <si>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</si>
  <si>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</si>
  <si>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</si>
  <si>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</si>
  <si>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</si>
  <si>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</si>
  <si>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</si>
  <si>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</si>
  <si>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</si>
  <si>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</si>
  <si>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</si>
  <si>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</si>
  <si>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</si>
  <si>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</si>
  <si>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</si>
  <si>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</si>
  <si>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</si>
  <si>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</si>
  <si>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</si>
  <si>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</si>
  <si>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</si>
  <si>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</si>
  <si>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</si>
  <si>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</si>
  <si>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</si>
  <si>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</si>
  <si>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</si>
  <si>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</si>
  <si>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</si>
  <si>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</si>
  <si>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</si>
  <si>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</si>
  <si>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</si>
  <si>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</si>
  <si>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</si>
  <si>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</si>
  <si>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</si>
  <si>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</si>
  <si>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</si>
  <si>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</si>
  <si>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</si>
  <si>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</si>
  <si>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</si>
  <si>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</si>
  <si>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</si>
  <si>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</si>
  <si>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</si>
  <si>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</si>
  <si>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</si>
  <si>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</si>
  <si>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</si>
  <si>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</si>
  <si>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</si>
  <si>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</si>
  <si>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</si>
  <si>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</si>
  <si>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</si>
  <si>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</si>
  <si>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</si>
  <si>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</si>
  <si>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</si>
  <si>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</si>
  <si>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</si>
  <si>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</si>
  <si>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</si>
  <si>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</si>
  <si>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</si>
  <si>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</si>
  <si>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</si>
  <si>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</si>
  <si>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</si>
  <si>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</si>
  <si>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</si>
  <si>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</si>
  <si>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</si>
  <si>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</si>
  <si>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</si>
  <si>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</si>
  <si>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</si>
  <si>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</si>
  <si>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</si>
  <si>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</si>
  <si>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</si>
  <si>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</si>
  <si>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</si>
  <si>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</si>
  <si>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</si>
  <si>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</si>
  <si>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</si>
  <si>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</si>
  <si>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</si>
  <si>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</si>
  <si>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</si>
  <si>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</si>
  <si>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</si>
  <si>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</si>
  <si>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</si>
  <si>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</si>
  <si>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</si>
  <si>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</si>
  <si>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</si>
  <si>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</si>
  <si>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</si>
  <si>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</si>
  <si>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</si>
  <si>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</si>
  <si>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</si>
  <si>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</si>
  <si>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</si>
  <si>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</si>
  <si>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</si>
  <si>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</si>
  <si>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</si>
  <si>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</si>
  <si>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</si>
  <si>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</si>
  <si>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</si>
  <si>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</si>
  <si>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</si>
  <si>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</si>
  <si>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</si>
  <si>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</si>
  <si>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</si>
  <si>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</si>
  <si>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</si>
  <si>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</si>
  <si>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</si>
  <si>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</si>
  <si>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</si>
  <si>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</si>
  <si>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</si>
  <si>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</si>
  <si>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</si>
  <si>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</si>
  <si>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</si>
  <si>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</si>
  <si>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</si>
  <si>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</si>
  <si>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</si>
  <si>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</si>
  <si>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</si>
  <si>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</si>
  <si>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</si>
  <si>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</si>
  <si>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</si>
  <si>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</si>
  <si>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</si>
  <si>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</si>
  <si>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</si>
  <si>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</si>
  <si>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</si>
  <si>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</si>
  <si>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</si>
  <si>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</si>
  <si>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</si>
  <si>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</si>
  <si>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</si>
  <si>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</si>
  <si>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</si>
  <si>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</si>
  <si>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</si>
  <si>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</si>
  <si>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</si>
  <si>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</si>
  <si>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</si>
  <si>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</si>
  <si>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</si>
  <si>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</si>
  <si>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</si>
  <si>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</si>
  <si>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</si>
  <si>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</si>
  <si>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</si>
  <si>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</si>
  <si>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</si>
  <si>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</si>
  <si>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</si>
  <si>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</si>
  <si>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</si>
  <si>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</si>
  <si>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</si>
  <si>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</si>
  <si>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</si>
  <si>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</si>
  <si>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</si>
  <si>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</si>
  <si>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</si>
  <si>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</si>
  <si>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</si>
  <si>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</si>
  <si>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</si>
  <si>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</si>
  <si>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</si>
  <si>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</si>
  <si>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</si>
  <si>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</si>
  <si>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</si>
  <si>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</si>
  <si>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</si>
  <si>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</si>
  <si>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</si>
  <si>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</si>
  <si>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</si>
  <si>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</si>
  <si>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</si>
  <si>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</si>
  <si>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</si>
  <si>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</si>
  <si>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</si>
  <si>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</si>
  <si>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</si>
  <si>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</si>
  <si>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</si>
  <si>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</si>
  <si>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</si>
  <si>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</si>
  <si>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</si>
  <si>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</si>
  <si>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</si>
  <si>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</si>
  <si>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</si>
  <si>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</si>
  <si>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</si>
  <si>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</si>
  <si>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</si>
  <si>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</si>
  <si>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</si>
  <si>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</si>
  <si>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</si>
  <si>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</si>
  <si>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</si>
  <si>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</si>
  <si>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</si>
  <si>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</si>
  <si>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</si>
  <si>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</si>
  <si>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</si>
  <si>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</si>
  <si>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</si>
  <si>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</si>
  <si>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</si>
  <si>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</si>
  <si>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</si>
  <si>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</si>
  <si>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</si>
  <si>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</si>
  <si>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</si>
  <si>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</si>
  <si>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</si>
  <si>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</si>
  <si>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</si>
  <si>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</si>
  <si>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</si>
  <si>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</si>
  <si>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</si>
  <si>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</si>
  <si>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</si>
  <si>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</si>
  <si>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</si>
  <si>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</si>
  <si>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</si>
  <si>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</si>
  <si>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</si>
  <si>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</si>
  <si>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</si>
  <si>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</si>
  <si>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</si>
  <si>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</si>
  <si>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</si>
  <si>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</si>
  <si>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</si>
  <si>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</si>
  <si>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</si>
  <si>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</si>
  <si>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</si>
  <si>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</si>
  <si>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</si>
  <si>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</si>
  <si>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</si>
  <si>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</si>
  <si>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</si>
  <si>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</si>
  <si>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</si>
  <si>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</si>
  <si>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</si>
  <si>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</si>
  <si>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</si>
  <si>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</si>
  <si>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</si>
  <si>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</si>
  <si>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</si>
  <si>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</si>
  <si>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</si>
  <si>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</si>
  <si>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</si>
  <si>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</si>
  <si>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</si>
  <si>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</si>
  <si>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</si>
  <si>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</si>
  <si>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</si>
  <si>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</si>
  <si>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</si>
  <si>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</si>
  <si>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</si>
  <si>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</si>
  <si>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</si>
  <si>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</si>
  <si>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</si>
  <si>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</si>
  <si>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</si>
  <si>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</si>
  <si>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</si>
  <si>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</si>
  <si>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</si>
  <si>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</si>
  <si>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</si>
  <si>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</si>
  <si>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</si>
  <si>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</si>
  <si>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</si>
  <si>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</si>
  <si>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</si>
  <si>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</si>
  <si>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</si>
  <si>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</si>
  <si>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</si>
  <si>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</si>
  <si>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</si>
  <si>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</si>
  <si>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</si>
  <si>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</si>
  <si>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</si>
  <si>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</si>
  <si>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</si>
  <si>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</si>
  <si>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</si>
  <si>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</si>
  <si>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</si>
  <si>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</si>
  <si>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</si>
  <si>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</si>
  <si>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</si>
  <si>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</si>
  <si>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</si>
  <si>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</si>
  <si>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</si>
  <si>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</si>
  <si>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</si>
  <si>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</si>
  <si>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</si>
  <si>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</si>
  <si>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</si>
  <si>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</si>
  <si>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</si>
  <si>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</si>
  <si>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</si>
  <si>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</si>
  <si>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</si>
  <si>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</si>
  <si>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</si>
  <si>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</si>
  <si>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</si>
  <si>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</si>
  <si>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</si>
  <si>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</si>
  <si>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</si>
  <si>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</si>
  <si>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</si>
  <si>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</si>
  <si>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</si>
  <si>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</si>
  <si>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</si>
  <si>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</si>
  <si>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</si>
  <si>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</si>
  <si>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</si>
  <si>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</si>
  <si>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</si>
  <si>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</si>
  <si>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</si>
  <si>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</si>
  <si>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</si>
  <si>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</si>
  <si>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</si>
  <si>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</si>
  <si>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</si>
  <si>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</si>
  <si>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</si>
  <si>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</si>
  <si>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</si>
  <si>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</si>
  <si>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</si>
  <si>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</si>
  <si>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</si>
  <si>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</si>
  <si>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</si>
  <si>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</si>
  <si>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</si>
  <si>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</si>
  <si>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</si>
  <si>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</si>
  <si>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</si>
  <si>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</si>
  <si>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</si>
  <si>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</si>
  <si>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</si>
  <si>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</si>
  <si>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</si>
  <si>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</si>
  <si>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</si>
  <si>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</si>
  <si>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</si>
  <si>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</si>
  <si>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</si>
  <si>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</si>
  <si>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</si>
  <si>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</si>
  <si>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</si>
  <si>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</si>
  <si>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</si>
  <si>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</si>
  <si>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</si>
  <si>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</si>
  <si>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</si>
  <si>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</si>
  <si>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</si>
  <si>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</si>
  <si>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</si>
  <si>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</si>
  <si>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</si>
  <si>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</si>
  <si>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</si>
  <si>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</si>
  <si>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</si>
  <si>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</si>
  <si>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</si>
  <si>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</si>
  <si>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</si>
  <si>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</si>
  <si>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</si>
  <si>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</si>
  <si>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</si>
  <si>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</si>
  <si>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</si>
  <si>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</si>
  <si>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</si>
  <si>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</si>
  <si>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</si>
  <si>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</si>
  <si>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</si>
  <si>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</si>
  <si>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</si>
  <si>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</si>
  <si>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</si>
  <si>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</si>
  <si>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</si>
  <si>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</si>
  <si>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</si>
  <si>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</si>
  <si>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</si>
  <si>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</si>
  <si>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</si>
  <si>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</si>
  <si>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</si>
  <si>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</si>
  <si>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</si>
  <si>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</si>
  <si>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</si>
  <si>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</si>
  <si>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</si>
  <si>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</si>
  <si>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</si>
  <si>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</si>
  <si>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</si>
  <si>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</si>
  <si>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</si>
  <si>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</si>
  <si>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</si>
  <si>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</si>
  <si>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</si>
  <si>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</si>
  <si>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</si>
  <si>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</si>
  <si>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</si>
  <si>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</si>
  <si>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</si>
  <si>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</si>
  <si>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</si>
  <si>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</si>
  <si>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</si>
  <si>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</si>
  <si>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</si>
  <si>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</si>
  <si>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</si>
  <si>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</si>
  <si>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</si>
  <si>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</si>
  <si>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</si>
  <si>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</si>
  <si>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</si>
  <si>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</si>
  <si>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</si>
  <si>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</si>
  <si>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</si>
  <si>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</si>
  <si>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</si>
  <si>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</si>
  <si>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</si>
  <si>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</si>
  <si>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</si>
  <si>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</si>
  <si>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</si>
  <si>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</si>
  <si>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</si>
  <si>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</si>
  <si>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</si>
  <si>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</si>
  <si>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</si>
  <si>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</si>
  <si>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</si>
  <si>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</si>
  <si>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</si>
  <si>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</si>
  <si>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</si>
  <si>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</si>
  <si>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</si>
  <si>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</si>
  <si>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</si>
  <si>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</si>
  <si>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</si>
  <si>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</si>
  <si>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</si>
  <si>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</si>
  <si>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</si>
  <si>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</si>
  <si>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</si>
  <si>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</si>
  <si>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</si>
  <si>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</si>
  <si>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</si>
  <si>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</si>
  <si>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</si>
  <si>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</si>
  <si>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</si>
  <si>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</si>
  <si>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</si>
  <si>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</si>
  <si>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</si>
  <si>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</si>
  <si>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</si>
  <si>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</si>
  <si>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</si>
  <si>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</si>
  <si>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</si>
  <si>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</si>
  <si>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</si>
  <si>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</si>
  <si>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</si>
  <si>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</si>
  <si>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</si>
  <si>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</si>
  <si>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</si>
  <si>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</si>
  <si>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</si>
  <si>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</si>
  <si>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</si>
  <si>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</si>
  <si>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</si>
  <si>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</si>
  <si>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</si>
  <si>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</si>
  <si>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</si>
  <si>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</si>
  <si>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</si>
  <si>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</si>
  <si>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</si>
  <si>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</si>
  <si>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</si>
  <si>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</si>
  <si>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</si>
  <si>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</si>
  <si>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</si>
  <si>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</si>
  <si>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</si>
  <si>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</si>
  <si>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</si>
  <si>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</si>
  <si>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</si>
  <si>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</si>
  <si>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</si>
  <si>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</si>
  <si>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</si>
  <si>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</si>
  <si>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</si>
  <si>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</si>
  <si>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</si>
  <si>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</si>
  <si>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</si>
  <si>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</si>
  <si>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</si>
  <si>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</si>
  <si>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</si>
  <si>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</si>
  <si>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</si>
  <si>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</si>
  <si>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</si>
  <si>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</si>
  <si>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</si>
  <si>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</si>
  <si>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</si>
  <si>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</si>
  <si>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</si>
  <si>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</si>
  <si>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</si>
  <si>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</si>
  <si>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</si>
  <si>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</si>
  <si>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</si>
  <si>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</si>
  <si>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</si>
  <si>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</si>
  <si>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</si>
  <si>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</si>
  <si>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</si>
  <si>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</si>
  <si>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</si>
  <si>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</si>
  <si>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</si>
  <si>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</si>
  <si>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</si>
  <si>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</si>
  <si>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</si>
  <si>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</si>
  <si>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</si>
  <si>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</si>
  <si>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</si>
  <si>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</si>
  <si>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</si>
  <si>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</si>
  <si>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</si>
  <si>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</si>
  <si>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</si>
  <si>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</si>
  <si>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</si>
  <si>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</si>
  <si>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</si>
  <si>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</si>
  <si>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</si>
  <si>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</si>
  <si>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</si>
  <si>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</si>
  <si>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</si>
  <si>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</si>
  <si>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</si>
  <si>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</si>
  <si>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</si>
  <si>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</si>
  <si>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</si>
  <si>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</si>
  <si>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</si>
  <si>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</si>
  <si>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</si>
  <si>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</si>
  <si>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</si>
  <si>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</si>
  <si>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</si>
  <si>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</si>
  <si>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</si>
  <si>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</si>
  <si>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</si>
  <si>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</si>
  <si>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</si>
  <si>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</si>
  <si>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</si>
  <si>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</si>
  <si>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</si>
  <si>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</si>
  <si>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</si>
  <si>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</si>
  <si>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</si>
  <si>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</si>
  <si>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</si>
  <si>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</si>
  <si>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</si>
  <si>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</si>
  <si>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</si>
  <si>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</si>
  <si>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</si>
  <si>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</si>
  <si>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</si>
  <si>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</si>
  <si>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</si>
  <si>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</si>
  <si>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</si>
  <si>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</si>
  <si>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</si>
  <si>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</si>
  <si>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</si>
  <si>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</si>
  <si>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</si>
  <si>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</si>
  <si>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</si>
  <si>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</si>
  <si>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</si>
  <si>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</si>
  <si>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</si>
  <si>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</si>
  <si>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</si>
  <si>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</si>
  <si>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</si>
  <si>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</si>
  <si>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</si>
  <si>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</si>
  <si>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</si>
  <si>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</si>
  <si>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</si>
  <si>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</si>
  <si>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</si>
  <si>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</si>
  <si>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</si>
  <si>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</si>
  <si>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</si>
  <si>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</si>
  <si>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</si>
  <si>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</si>
  <si>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</si>
  <si>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</si>
  <si>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</si>
  <si>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</si>
  <si>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</si>
  <si>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</si>
  <si>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</si>
  <si>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</si>
  <si>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</si>
  <si>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</si>
  <si>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</si>
  <si>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</si>
  <si>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</si>
  <si>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</si>
  <si>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</si>
  <si>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</si>
  <si>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</si>
  <si>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</si>
  <si>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</si>
  <si>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</si>
  <si>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</si>
  <si>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</si>
  <si>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</si>
  <si>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</si>
  <si>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</si>
  <si>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</si>
  <si>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</si>
  <si>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</si>
  <si>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</si>
  <si>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</si>
  <si>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</si>
  <si>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</si>
  <si>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</si>
  <si>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</si>
  <si>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</si>
  <si>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</si>
  <si>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</si>
  <si>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</si>
  <si>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</si>
  <si>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</si>
  <si>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</si>
  <si>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</si>
  <si>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</si>
  <si>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</si>
  <si>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</si>
  <si>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</si>
  <si>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</si>
  <si>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</si>
  <si>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</si>
  <si>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</si>
  <si>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</si>
  <si>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</si>
  <si>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</si>
  <si>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</si>
  <si>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</si>
  <si>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</si>
  <si>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</si>
  <si>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</si>
  <si>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</si>
  <si>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</si>
  <si>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</si>
  <si>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</si>
  <si>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</si>
  <si>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</si>
  <si>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</si>
  <si>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</si>
  <si>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</si>
  <si>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</si>
  <si>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</si>
  <si>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</si>
  <si>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</si>
  <si>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</si>
  <si>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</si>
  <si>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</si>
  <si>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</si>
  <si>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</si>
  <si>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</si>
  <si>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</si>
  <si>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</si>
  <si>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</si>
  <si>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</si>
  <si>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</si>
  <si>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</si>
  <si>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</si>
  <si>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</si>
  <si>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</si>
  <si>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</si>
  <si>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</si>
  <si>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</si>
  <si>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</si>
  <si>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</si>
  <si>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</si>
  <si>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</si>
  <si>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</si>
  <si>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</si>
  <si>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</si>
  <si>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</si>
  <si>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</si>
  <si>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</si>
  <si>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</si>
  <si>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</si>
  <si>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</si>
  <si>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</si>
  <si>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</si>
  <si>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</si>
  <si>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</si>
  <si>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</si>
  <si>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</si>
  <si>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</si>
  <si>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</si>
  <si>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</si>
  <si>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</si>
  <si>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</si>
  <si>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</si>
  <si>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</si>
  <si>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</si>
  <si>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</si>
  <si>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</si>
  <si>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</si>
  <si>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</si>
  <si>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</si>
  <si>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</si>
  <si>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</si>
  <si>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</si>
  <si>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</si>
  <si>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</si>
  <si>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</si>
  <si>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</si>
  <si>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</si>
  <si>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</si>
  <si>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</si>
  <si>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</si>
  <si>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</si>
  <si>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</si>
  <si>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</si>
  <si>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</si>
  <si>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</si>
  <si>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</si>
  <si>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</si>
  <si>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</si>
  <si>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</si>
  <si>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</si>
  <si>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</si>
  <si>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</si>
  <si>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</si>
  <si>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</si>
  <si>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</si>
  <si>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</si>
  <si>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</si>
  <si>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</si>
  <si>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</si>
  <si>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</si>
  <si>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</si>
  <si>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</si>
  <si>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</si>
  <si>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</si>
  <si>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</si>
  <si>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</si>
  <si>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</si>
  <si>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</si>
  <si>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</si>
  <si>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</si>
  <si>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</si>
  <si>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</si>
  <si>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</si>
  <si>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</si>
  <si>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</si>
  <si>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</si>
  <si>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</si>
  <si>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</si>
  <si>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</si>
  <si>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</si>
  <si>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</si>
  <si>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</si>
  <si>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</si>
  <si>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</si>
  <si>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</si>
  <si>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</si>
  <si>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</si>
  <si>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</si>
  <si>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</si>
  <si>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</si>
  <si>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</si>
  <si>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</si>
  <si>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</si>
  <si>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</si>
  <si>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</si>
  <si>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</si>
  <si>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</si>
  <si>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</si>
  <si>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</si>
  <si>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</si>
  <si>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</si>
  <si>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</si>
  <si>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</si>
  <si>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</si>
  <si>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</si>
  <si>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</si>
  <si>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</si>
  <si>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</si>
  <si>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</si>
  <si>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</si>
  <si>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</si>
  <si>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</si>
  <si>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</si>
  <si>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</si>
  <si>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</si>
  <si>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</si>
  <si>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</si>
  <si>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</si>
  <si>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</si>
  <si>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</si>
  <si>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</si>
  <si>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</si>
  <si>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</si>
  <si>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</si>
  <si>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</si>
  <si>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</si>
  <si>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</si>
  <si>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</si>
  <si>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</si>
  <si>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</si>
  <si>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</si>
  <si>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</si>
  <si>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</si>
  <si>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</si>
  <si>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</si>
  <si>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</si>
  <si>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</si>
  <si>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</si>
  <si>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</si>
  <si>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</si>
  <si>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</si>
  <si>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</si>
  <si>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</si>
  <si>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</si>
  <si>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</si>
  <si>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</si>
  <si>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</si>
  <si>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</si>
  <si>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</si>
  <si>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</si>
  <si>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</si>
  <si>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</si>
  <si>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</si>
  <si>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</si>
  <si>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</si>
  <si>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</si>
  <si>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</si>
  <si>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</si>
  <si>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</si>
  <si>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</si>
  <si>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</si>
  <si>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</si>
  <si>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</si>
  <si>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</si>
  <si>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</si>
  <si>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</si>
  <si>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</si>
  <si>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</si>
  <si>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</si>
  <si>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</si>
  <si>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</si>
  <si>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</si>
  <si>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</si>
  <si>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</si>
  <si>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</si>
  <si>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</si>
  <si>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</si>
  <si>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</si>
  <si>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</si>
  <si>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</si>
  <si>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</si>
  <si>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</si>
  <si>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</si>
  <si>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</si>
  <si>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</si>
  <si>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</si>
  <si>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</si>
  <si>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</si>
  <si>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</si>
  <si>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</si>
  <si>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</si>
  <si>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</si>
  <si>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</si>
  <si>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</si>
  <si>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</si>
  <si>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</si>
  <si>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</si>
  <si>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</si>
  <si>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</si>
  <si>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</si>
  <si>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</si>
  <si>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</si>
  <si>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</si>
  <si>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</si>
  <si>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</si>
  <si>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</si>
  <si>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</si>
  <si>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</si>
  <si>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</si>
  <si>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</si>
  <si>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</si>
  <si>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</si>
  <si>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</si>
  <si>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</si>
  <si>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</si>
  <si>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</si>
  <si>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</si>
  <si>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</si>
  <si>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</si>
  <si>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</si>
  <si>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</si>
  <si>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</si>
  <si>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</si>
  <si>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</si>
  <si>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</si>
  <si>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</si>
  <si>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</si>
  <si>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</si>
  <si>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</si>
  <si>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</si>
  <si>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</si>
  <si>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</si>
  <si>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</si>
  <si>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</si>
  <si>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</si>
  <si>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</si>
  <si>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</si>
  <si>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</si>
  <si>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</si>
  <si>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</si>
  <si>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</si>
  <si>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</si>
  <si>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</si>
  <si>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</si>
  <si>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</si>
  <si>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</si>
  <si>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</si>
  <si>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</si>
  <si>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</si>
  <si>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</si>
  <si>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</si>
  <si>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</si>
  <si>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</si>
  <si>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</si>
  <si>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</si>
  <si>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</si>
  <si>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</si>
  <si>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</si>
  <si>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</si>
  <si>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</si>
  <si>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</si>
  <si>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</si>
  <si>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</si>
  <si>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</si>
  <si>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</si>
  <si>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</si>
  <si>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</si>
  <si>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</si>
  <si>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</si>
  <si>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</si>
  <si>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</si>
  <si>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</si>
  <si>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</si>
  <si>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</si>
  <si>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</si>
  <si>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</si>
  <si>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</si>
  <si>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</si>
  <si>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</si>
  <si>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</si>
  <si>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</si>
  <si>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</si>
  <si>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</si>
  <si>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</si>
  <si>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</si>
  <si>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</si>
  <si>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</si>
  <si>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</si>
  <si>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</si>
  <si>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</si>
  <si>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</si>
  <si>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</si>
  <si>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</si>
  <si>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</si>
  <si>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</si>
  <si>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</si>
  <si>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</si>
  <si>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</si>
  <si>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</si>
  <si>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</si>
  <si>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</si>
  <si>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</si>
  <si>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</si>
  <si>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</si>
  <si>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</si>
  <si>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</si>
  <si>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</si>
  <si>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</si>
  <si>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</si>
  <si>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</si>
  <si>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</si>
  <si>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</si>
  <si>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</si>
  <si>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</si>
  <si>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</si>
  <si>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</si>
  <si>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</si>
  <si>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</si>
  <si>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</si>
  <si>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</si>
  <si>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</si>
  <si>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</si>
  <si>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</si>
  <si>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</si>
  <si>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</si>
  <si>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</si>
  <si>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</si>
  <si>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</si>
  <si>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</si>
  <si>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</si>
  <si>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</si>
  <si>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</si>
  <si>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</si>
  <si>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</si>
  <si>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</si>
  <si>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</si>
  <si>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</si>
  <si>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</si>
  <si>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</si>
  <si>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</si>
  <si>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</si>
  <si>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</si>
  <si>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</si>
  <si>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</si>
  <si>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</si>
  <si>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</si>
  <si>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</si>
  <si>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</si>
  <si>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</si>
  <si>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</si>
  <si>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</si>
  <si>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</si>
  <si>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</si>
  <si>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</si>
  <si>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</si>
  <si>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</si>
  <si>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</si>
  <si>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</si>
  <si>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</si>
  <si>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</si>
  <si>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</si>
  <si>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</si>
  <si>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</si>
  <si>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</si>
  <si>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</si>
  <si>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</si>
  <si>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</si>
  <si>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</si>
  <si>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</si>
  <si>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</si>
  <si>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</si>
  <si>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</si>
  <si>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</si>
  <si>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</si>
  <si>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</si>
  <si>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</si>
  <si>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</si>
  <si>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</si>
  <si>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</si>
  <si>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</si>
  <si>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</si>
  <si>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</si>
  <si>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</si>
  <si>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</si>
  <si>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</si>
  <si>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</si>
  <si>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</si>
  <si>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</si>
  <si>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</si>
  <si>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</si>
  <si>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</si>
  <si>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</si>
  <si>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</si>
  <si>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</si>
  <si>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</si>
  <si>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</si>
  <si>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</si>
  <si>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</si>
  <si>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</si>
  <si>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</si>
  <si>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</si>
  <si>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</si>
  <si>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</si>
  <si>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</si>
  <si>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</si>
  <si>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</si>
  <si>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</si>
  <si>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</si>
  <si>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</si>
  <si>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</si>
  <si>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</si>
  <si>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</si>
  <si>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</si>
  <si>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</si>
  <si>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</si>
  <si>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</si>
  <si>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</si>
  <si>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</si>
  <si>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</si>
  <si>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</si>
  <si>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</si>
  <si>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</si>
  <si>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</si>
  <si>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</si>
  <si>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</si>
  <si>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</si>
  <si>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</si>
  <si>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</si>
  <si>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</si>
  <si>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</si>
  <si>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</si>
  <si>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</si>
  <si>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</si>
  <si>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</si>
  <si>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</si>
  <si>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</si>
  <si>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</si>
  <si>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</si>
  <si>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</si>
  <si>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</si>
  <si>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</si>
  <si>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</si>
  <si>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</si>
  <si>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</si>
  <si>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</si>
  <si>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</si>
  <si>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</si>
  <si>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</si>
  <si>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</si>
  <si>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</si>
  <si>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</si>
  <si>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</si>
  <si>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</si>
  <si>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</si>
  <si>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</si>
  <si>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</si>
  <si>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</si>
  <si>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</si>
  <si>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</si>
  <si>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</si>
  <si>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</si>
  <si>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</si>
  <si>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</si>
  <si>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</si>
  <si>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</si>
  <si>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</si>
  <si>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</si>
  <si>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</si>
  <si>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</si>
  <si>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</si>
  <si>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</si>
  <si>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</si>
  <si>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</si>
  <si>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</si>
  <si>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</si>
  <si>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</si>
  <si>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</si>
  <si>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</si>
  <si>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</si>
  <si>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</si>
  <si>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</si>
  <si>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</si>
  <si>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</si>
  <si>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</si>
  <si>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</si>
  <si>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</si>
  <si>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</si>
  <si>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</si>
  <si>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</si>
  <si>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</si>
  <si>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</si>
  <si>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</si>
  <si>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</si>
  <si>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</si>
  <si>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</si>
  <si>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</si>
  <si>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</si>
  <si>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</si>
  <si>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</si>
  <si>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</si>
  <si>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</si>
  <si>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</si>
  <si>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</si>
  <si>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</si>
  <si>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</si>
  <si>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</si>
  <si>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</si>
  <si>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</si>
  <si>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</si>
  <si>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</si>
  <si>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</si>
  <si>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</si>
  <si>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</si>
  <si>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</si>
  <si>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</si>
  <si>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</si>
  <si>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</si>
  <si>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</si>
  <si>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</si>
  <si>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</si>
  <si>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</si>
  <si>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</si>
  <si>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</si>
  <si>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</si>
  <si>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</si>
  <si>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</si>
  <si>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</si>
  <si>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</si>
  <si>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</si>
  <si>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</si>
  <si>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</si>
  <si>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</si>
  <si>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</si>
  <si>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</si>
  <si>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</si>
  <si>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</si>
  <si>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</si>
  <si>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</si>
  <si>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</si>
  <si>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</si>
  <si>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</si>
  <si>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</si>
  <si>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</si>
  <si>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</si>
  <si>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</si>
  <si>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</si>
  <si>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</si>
  <si>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</si>
  <si>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</si>
  <si>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</si>
  <si>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</si>
  <si>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</si>
  <si>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</si>
  <si>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</si>
  <si>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</si>
  <si>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</si>
  <si>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</si>
  <si>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</si>
  <si>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</si>
  <si>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</si>
  <si>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</si>
  <si>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</si>
  <si>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</si>
  <si>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</si>
  <si>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</si>
  <si>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</si>
  <si>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</si>
  <si>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</si>
  <si>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</si>
  <si>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</si>
  <si>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</si>
  <si>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</si>
  <si>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</si>
  <si>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</si>
  <si>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</si>
  <si>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</si>
  <si>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</si>
  <si>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</si>
  <si>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</si>
  <si>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</si>
  <si>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</si>
  <si>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</si>
  <si>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</si>
  <si>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</si>
  <si>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</si>
  <si>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</si>
  <si>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</si>
  <si>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</si>
  <si>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</si>
  <si>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</si>
  <si>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</si>
  <si>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</si>
  <si>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</si>
  <si>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</si>
  <si>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</si>
  <si>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</si>
  <si>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</si>
  <si>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</si>
  <si>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</si>
  <si>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</si>
  <si>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</si>
  <si>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</si>
  <si>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</si>
  <si>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</si>
  <si>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</si>
  <si>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</si>
  <si>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</si>
  <si>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</si>
  <si>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</si>
  <si>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</si>
  <si>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</si>
  <si>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</si>
  <si>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</si>
  <si>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</si>
  <si>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</si>
  <si>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</si>
  <si>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</si>
  <si>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</si>
  <si>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</si>
  <si>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</si>
  <si>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</si>
  <si>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</si>
  <si>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</si>
  <si>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</si>
  <si>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</si>
  <si>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</si>
  <si>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</si>
  <si>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</si>
  <si>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</si>
  <si>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</si>
  <si>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</si>
  <si>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</si>
  <si>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</si>
  <si>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</si>
  <si>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</si>
  <si>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</si>
  <si>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</si>
  <si>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</si>
  <si>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</si>
  <si>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</si>
  <si>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</si>
  <si>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</si>
  <si>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</si>
  <si>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</si>
  <si>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</si>
  <si>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</si>
  <si>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</si>
  <si>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</si>
  <si>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</si>
  <si>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</si>
  <si>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</si>
  <si>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</si>
  <si>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</si>
  <si>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</si>
  <si>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</si>
  <si>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</si>
  <si>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</si>
  <si>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</si>
  <si>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</si>
  <si>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</si>
  <si>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</si>
  <si>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</si>
  <si>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</si>
  <si>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</si>
  <si>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</si>
  <si>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</si>
  <si>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</si>
  <si>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</si>
  <si>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</si>
  <si>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</si>
  <si>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</si>
  <si>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</si>
  <si>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</si>
  <si>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</si>
  <si>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</si>
  <si>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</si>
  <si>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</si>
  <si>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</si>
  <si>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</si>
  <si>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</si>
  <si>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</si>
  <si>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</si>
  <si>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</si>
  <si>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</si>
  <si>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</si>
  <si>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</si>
  <si>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</si>
  <si>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</si>
  <si>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</si>
  <si>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</si>
  <si>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</si>
  <si>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</si>
  <si>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</si>
  <si>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</si>
  <si>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</si>
  <si>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</si>
  <si>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</si>
  <si>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</si>
  <si>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</si>
  <si>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</si>
  <si>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</si>
  <si>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</si>
  <si>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</si>
  <si>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</si>
  <si>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</si>
  <si>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</si>
  <si>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</si>
  <si>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</si>
  <si>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</si>
  <si>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</si>
  <si>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</si>
  <si>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</si>
  <si>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</si>
  <si>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</si>
  <si>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</si>
  <si>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</si>
  <si>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</si>
  <si>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</si>
  <si>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</si>
  <si>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</si>
  <si>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</si>
  <si>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</si>
  <si>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</si>
  <si>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</si>
  <si>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</si>
  <si>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</si>
  <si>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</si>
  <si>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</si>
  <si>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</si>
  <si>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</si>
  <si>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</si>
  <si>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</si>
  <si>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</si>
  <si>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</si>
  <si>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</si>
  <si>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</si>
  <si>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</si>
  <si>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</si>
  <si>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</si>
  <si>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</si>
  <si>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</si>
  <si>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</si>
  <si>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</si>
  <si>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</si>
  <si>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</si>
  <si>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</si>
  <si>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</si>
  <si>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</si>
  <si>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</si>
  <si>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</si>
  <si>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</si>
  <si>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</si>
  <si>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</si>
  <si>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</si>
  <si>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</si>
  <si>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</si>
  <si>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</si>
  <si>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</si>
  <si>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</si>
  <si>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</si>
  <si>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</si>
  <si>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</si>
  <si>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</si>
  <si>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</si>
  <si>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</si>
  <si>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</si>
  <si>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</si>
  <si>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</si>
  <si>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</si>
  <si>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</si>
  <si>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</si>
  <si>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</si>
  <si>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</si>
  <si>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</si>
  <si>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</si>
  <si>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</si>
  <si>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</si>
  <si>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</si>
  <si>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</si>
  <si>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</si>
  <si>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</si>
  <si>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</si>
  <si>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</si>
  <si>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</si>
  <si>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</si>
  <si>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</si>
  <si>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</si>
  <si>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</si>
  <si>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</si>
  <si>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</si>
  <si>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</si>
  <si>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</si>
  <si>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</si>
  <si>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</si>
  <si>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</si>
  <si>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</si>
  <si>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</si>
  <si>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</si>
  <si>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</si>
  <si>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</si>
  <si>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</si>
  <si>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</si>
  <si>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</si>
  <si>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</si>
  <si>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</si>
  <si>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</si>
  <si>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</si>
  <si>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</si>
  <si>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</si>
  <si>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</si>
  <si>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</si>
  <si>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</si>
  <si>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</si>
  <si>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</si>
  <si>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</si>
  <si>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</si>
  <si>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</si>
  <si>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</si>
  <si>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</si>
  <si>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</si>
  <si>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</si>
  <si>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</si>
  <si>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</si>
  <si>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</si>
  <si>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</si>
  <si>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</si>
  <si>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</si>
  <si>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</si>
  <si>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</si>
  <si>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</si>
  <si>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</si>
  <si>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</si>
  <si>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</si>
  <si>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</si>
  <si>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</si>
  <si>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</si>
  <si>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</si>
  <si>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</si>
  <si>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</si>
  <si>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</si>
  <si>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</si>
  <si>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</si>
  <si>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</si>
  <si>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</si>
  <si>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</si>
  <si>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</si>
  <si>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</si>
  <si>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</si>
  <si>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</si>
  <si>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</si>
  <si>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</si>
  <si>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</si>
  <si>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</si>
  <si>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</si>
  <si>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</si>
  <si>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</si>
  <si>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</si>
  <si>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</si>
  <si>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</si>
  <si>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</si>
  <si>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</si>
  <si>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</si>
  <si>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</si>
  <si>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</si>
  <si>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</si>
  <si>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</si>
  <si>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</si>
  <si>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</si>
  <si>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</si>
  <si>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</si>
  <si>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</si>
  <si>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</si>
  <si>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</si>
  <si>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</si>
  <si>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</si>
  <si>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</si>
  <si>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</si>
  <si>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</si>
  <si>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</si>
  <si>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</si>
  <si>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</si>
  <si>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</si>
  <si>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</si>
  <si>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</si>
  <si>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</si>
  <si>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</si>
  <si>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</si>
  <si>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</si>
  <si>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</si>
  <si>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</si>
  <si>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</si>
  <si>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</si>
  <si>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</si>
  <si>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</si>
  <si>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</si>
  <si>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</si>
  <si>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</si>
  <si>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</si>
  <si>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</si>
  <si>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</si>
  <si>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</si>
  <si>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</si>
  <si>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</si>
  <si>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</si>
  <si>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</si>
  <si>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</si>
  <si>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</si>
  <si>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</si>
  <si>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</si>
  <si>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</si>
  <si>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</si>
  <si>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</si>
  <si>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</si>
  <si>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</si>
  <si>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</si>
  <si>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</si>
  <si>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</si>
  <si>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</si>
  <si>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</si>
  <si>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</si>
  <si>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</si>
  <si>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</si>
  <si>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</si>
  <si>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</si>
  <si>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</si>
  <si>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</si>
  <si>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</si>
  <si>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</si>
  <si>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</si>
  <si>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</si>
  <si>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</si>
  <si>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</si>
  <si>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</si>
  <si>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</si>
  <si>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</si>
  <si>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</si>
  <si>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</si>
  <si>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</si>
  <si>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</si>
  <si>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</si>
  <si>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</si>
  <si>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</si>
  <si>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</si>
  <si>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</si>
  <si>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</si>
  <si>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</si>
  <si>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</si>
  <si>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</si>
  <si>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</si>
  <si>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</si>
  <si>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</si>
  <si>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</si>
  <si>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</si>
  <si>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</si>
  <si>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</si>
  <si>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</si>
  <si>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</si>
  <si>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</si>
  <si>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</si>
  <si>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</si>
  <si>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</si>
  <si>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</si>
  <si>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</si>
  <si>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</si>
  <si>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</si>
  <si>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</si>
  <si>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</si>
  <si>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</si>
  <si>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</si>
  <si>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</si>
  <si>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</si>
  <si>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</si>
  <si>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</si>
  <si>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</si>
  <si>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</si>
  <si>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</si>
  <si>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</si>
  <si>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</si>
  <si>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</si>
  <si>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</si>
  <si>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</si>
  <si>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</si>
  <si>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</si>
  <si>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</si>
  <si>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</si>
  <si>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</si>
  <si>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</si>
  <si>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</si>
  <si>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</si>
  <si>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</si>
  <si>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</si>
  <si>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</si>
  <si>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</si>
  <si>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</si>
  <si>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</si>
  <si>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</si>
  <si>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</si>
  <si>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</si>
  <si>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</si>
  <si>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</si>
  <si>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</si>
  <si>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</si>
  <si>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</si>
  <si>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</si>
  <si>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</si>
  <si>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</si>
  <si>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</si>
  <si>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</si>
  <si>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</si>
  <si>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</si>
  <si>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</si>
  <si>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</si>
  <si>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</si>
  <si>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</si>
  <si>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</si>
  <si>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</si>
  <si>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</si>
  <si>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</si>
  <si>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</si>
  <si>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</si>
  <si>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</si>
  <si>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</si>
  <si>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</si>
  <si>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</si>
  <si>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</si>
  <si>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</si>
  <si>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</si>
  <si>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</si>
  <si>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</si>
  <si>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</si>
  <si>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</si>
  <si>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</si>
  <si>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</si>
  <si>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</si>
  <si>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</si>
  <si>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</si>
  <si>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</si>
  <si>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</si>
  <si>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</si>
  <si>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</si>
  <si>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</si>
  <si>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</si>
  <si>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</si>
  <si>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</si>
  <si>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</si>
  <si>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</si>
  <si>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</si>
  <si>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</si>
  <si>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</si>
  <si>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</si>
  <si>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</si>
  <si>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</si>
  <si>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</si>
  <si>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</si>
  <si>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</si>
  <si>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</si>
  <si>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</si>
  <si>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</si>
  <si>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</si>
  <si>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</si>
  <si>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</si>
  <si>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</si>
  <si>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</si>
  <si>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</si>
  <si>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</si>
  <si>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</si>
  <si>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</si>
  <si>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</si>
  <si>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</si>
  <si>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</si>
  <si>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</si>
  <si>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</si>
  <si>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</si>
  <si>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</si>
  <si>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</si>
  <si>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</si>
  <si>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</si>
  <si>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</si>
  <si>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</si>
  <si>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</si>
  <si>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</si>
  <si>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</si>
  <si>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</si>
  <si>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</si>
  <si>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</si>
  <si>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</si>
  <si>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</si>
  <si>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</si>
  <si>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</si>
  <si>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</si>
  <si>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</si>
  <si>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</si>
  <si>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</si>
  <si>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</si>
  <si>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</si>
  <si>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</si>
  <si>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</si>
  <si>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</si>
  <si>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</si>
  <si>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</si>
  <si>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</si>
  <si>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</si>
  <si>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</si>
  <si>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</si>
  <si>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</si>
  <si>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</si>
  <si>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</si>
  <si>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</si>
  <si>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</si>
  <si>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</si>
  <si>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</si>
  <si>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</si>
  <si>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</si>
  <si>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</si>
  <si>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</si>
  <si>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</si>
  <si>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</si>
  <si>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</si>
  <si>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</si>
  <si>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</si>
  <si>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</si>
  <si>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</si>
  <si>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</si>
  <si>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</si>
  <si>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</si>
  <si>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</si>
  <si>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</si>
  <si>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</si>
  <si>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</si>
  <si>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</si>
  <si>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</si>
  <si>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</si>
  <si>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</si>
  <si>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</si>
  <si>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</si>
  <si>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</si>
  <si>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</si>
  <si>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</si>
  <si>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</si>
  <si>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</si>
  <si>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</si>
  <si>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</si>
  <si>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</si>
  <si>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</si>
  <si>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</si>
  <si>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</si>
  <si>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</si>
  <si>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</si>
  <si>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</si>
  <si>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</si>
  <si>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</si>
  <si>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</si>
  <si>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</si>
  <si>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</si>
  <si>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</si>
  <si>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</si>
  <si>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</si>
  <si>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</si>
  <si>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</si>
  <si>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</si>
  <si>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</si>
  <si>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</si>
  <si>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</si>
  <si>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</si>
  <si>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</si>
  <si>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</si>
  <si>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</si>
  <si>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</si>
  <si>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</si>
  <si>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</si>
  <si>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</si>
  <si>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</si>
  <si>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</si>
  <si>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</si>
  <si>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</si>
  <si>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</si>
  <si>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</si>
  <si>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</si>
  <si>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</si>
  <si>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</si>
  <si>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</si>
  <si>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</si>
  <si>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</si>
  <si>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</si>
  <si>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</si>
  <si>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</si>
  <si>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</si>
  <si>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</si>
  <si>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</si>
  <si>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</si>
  <si>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</si>
  <si>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</si>
  <si>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</si>
  <si>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</si>
  <si>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</si>
  <si>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</si>
  <si>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</si>
  <si>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</si>
  <si>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</si>
  <si>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</si>
  <si>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</si>
  <si>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</si>
  <si>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</si>
  <si>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</si>
  <si>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</si>
  <si>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</si>
  <si>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</si>
  <si>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</si>
  <si>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</si>
  <si>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</si>
  <si>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</si>
  <si>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</si>
  <si>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</si>
  <si>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</si>
  <si>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</si>
  <si>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</si>
  <si>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</si>
  <si>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</si>
  <si>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</si>
  <si>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</si>
  <si>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</si>
  <si>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</si>
  <si>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</si>
  <si>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</si>
  <si>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</si>
  <si>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</si>
  <si>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</si>
  <si>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</si>
  <si>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</si>
  <si>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</si>
  <si>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</si>
  <si>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</si>
  <si>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</si>
  <si>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</si>
  <si>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</si>
  <si>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</si>
  <si>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</si>
  <si>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</si>
  <si>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</si>
  <si>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</si>
  <si>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</si>
  <si>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</si>
  <si>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</si>
  <si>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</si>
  <si>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</si>
  <si>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</si>
  <si>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</si>
  <si>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</si>
  <si>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</si>
  <si>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</si>
  <si>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</si>
  <si>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</si>
  <si>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</si>
  <si>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</si>
  <si>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</si>
  <si>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</si>
  <si>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</si>
  <si>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</si>
  <si>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</si>
  <si>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</si>
  <si>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</si>
  <si>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</si>
  <si>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</si>
  <si>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</si>
  <si>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</si>
  <si>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</si>
  <si>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</si>
  <si>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</si>
  <si>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</si>
  <si>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</si>
  <si>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</si>
  <si>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</si>
  <si>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</si>
  <si>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</si>
  <si>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</si>
  <si>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</si>
  <si>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</si>
  <si>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</si>
  <si>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</si>
  <si>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</si>
  <si>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</si>
  <si>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</si>
  <si>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</si>
  <si>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</si>
  <si>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</si>
  <si>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</si>
  <si>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</si>
  <si>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</si>
  <si>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</si>
  <si>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</si>
  <si>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</si>
  <si>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</si>
  <si>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</si>
  <si>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</si>
  <si>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</si>
  <si>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</si>
  <si>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</si>
  <si>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</si>
  <si>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</si>
  <si>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</si>
  <si>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</si>
  <si>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</si>
  <si>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</si>
  <si>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</si>
  <si>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</si>
  <si>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</si>
  <si>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</si>
  <si>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</si>
  <si>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</si>
  <si>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</si>
  <si>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</si>
  <si>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</si>
  <si>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</si>
  <si>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</si>
  <si>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</si>
  <si>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</si>
  <si>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</si>
  <si>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</si>
  <si>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</si>
  <si>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</si>
  <si>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</si>
  <si>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</si>
  <si>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</si>
  <si>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</si>
  <si>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</si>
  <si>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</si>
  <si>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</si>
  <si>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</si>
  <si>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</si>
  <si>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</si>
  <si>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</si>
  <si>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</si>
  <si>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</si>
  <si>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</si>
  <si>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</si>
  <si>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</si>
  <si>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</si>
  <si>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</si>
  <si>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</si>
  <si>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</si>
  <si>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</si>
  <si>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</si>
  <si>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</si>
  <si>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</si>
  <si>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</si>
  <si>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</si>
  <si>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</si>
  <si>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</si>
  <si>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</si>
  <si>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</si>
  <si>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</si>
  <si>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</si>
  <si>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</si>
  <si>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</si>
  <si>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</si>
  <si>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</si>
  <si>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</si>
  <si>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</si>
  <si>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</si>
  <si>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</si>
  <si>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</si>
  <si>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</si>
  <si>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</si>
  <si>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</si>
  <si>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</si>
  <si>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</si>
  <si>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</si>
  <si>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</si>
  <si>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</si>
  <si>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</si>
  <si>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</si>
  <si>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</si>
  <si>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</si>
  <si>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</si>
  <si>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</si>
  <si>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</si>
  <si>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</si>
  <si>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</si>
  <si>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</si>
  <si>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</si>
  <si>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</si>
  <si>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</si>
  <si>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</si>
  <si>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</si>
  <si>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</si>
  <si>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</si>
  <si>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</si>
  <si>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</si>
  <si>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</si>
  <si>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</si>
  <si>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</si>
  <si>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</si>
  <si>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</si>
  <si>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</si>
  <si>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</si>
  <si>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</si>
  <si>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</si>
  <si>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</si>
  <si>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</si>
  <si>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</si>
  <si>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</si>
  <si>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</si>
  <si>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</si>
  <si>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</si>
  <si>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</si>
  <si>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</si>
  <si>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</si>
  <si>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</si>
  <si>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</si>
  <si>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</si>
  <si>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</si>
  <si>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</si>
  <si>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</si>
  <si>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</si>
  <si>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</si>
  <si>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</si>
  <si>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</si>
  <si>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</si>
  <si>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</si>
  <si>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</si>
  <si>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</si>
  <si>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</si>
  <si>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</si>
  <si>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</si>
  <si>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</si>
  <si>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</si>
  <si>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</si>
  <si>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</si>
  <si>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</si>
  <si>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</si>
  <si>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</si>
  <si>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</si>
  <si>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</si>
  <si>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</si>
  <si>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</si>
  <si>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</si>
  <si>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</si>
  <si>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</si>
  <si>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</si>
  <si>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</si>
  <si>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</si>
  <si>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</si>
  <si>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</si>
  <si>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</si>
  <si>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</si>
  <si>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</si>
  <si>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</si>
  <si>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</si>
  <si>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</si>
  <si>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</si>
  <si>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</si>
  <si>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</si>
  <si>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</si>
  <si>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</si>
  <si>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</si>
  <si>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</si>
  <si>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</si>
  <si>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</si>
  <si>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</si>
  <si>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</si>
  <si>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</si>
  <si>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</si>
  <si>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</si>
  <si>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</si>
  <si>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</si>
  <si>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</si>
  <si>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</si>
  <si>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</si>
  <si>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</si>
  <si>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</si>
  <si>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</si>
  <si>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</si>
  <si>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</si>
  <si>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</si>
  <si>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</si>
  <si>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</si>
  <si>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</si>
  <si>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</si>
  <si>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</si>
  <si>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</si>
  <si>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</si>
  <si>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</si>
  <si>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</si>
  <si>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</si>
  <si>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</si>
  <si>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</si>
  <si>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</si>
  <si>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</si>
  <si>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</si>
  <si>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</si>
  <si>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</si>
  <si>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</si>
  <si>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</si>
  <si>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</si>
  <si>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</si>
  <si>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</si>
  <si>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</si>
  <si>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</si>
  <si>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</si>
  <si>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</si>
  <si>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</si>
  <si>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</si>
  <si>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</si>
  <si>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</si>
  <si>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</si>
  <si>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</si>
  <si>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</si>
  <si>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</si>
  <si>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</si>
  <si>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</si>
  <si>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</si>
  <si>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</si>
  <si>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</si>
  <si>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</si>
  <si>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</si>
  <si>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</si>
  <si>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</si>
  <si>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</si>
  <si>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</si>
  <si>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</si>
  <si>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</si>
  <si>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</si>
  <si>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</si>
  <si>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</si>
  <si>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</si>
  <si>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</si>
  <si>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</si>
  <si>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</si>
  <si>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</si>
  <si>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</si>
  <si>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</si>
  <si>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</si>
  <si>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</si>
  <si>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</si>
  <si>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</si>
  <si>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</si>
  <si>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</si>
  <si>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</si>
  <si>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</si>
  <si>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</si>
  <si>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</si>
  <si>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</si>
  <si>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</si>
  <si>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</si>
  <si>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</si>
  <si>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</si>
  <si>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</si>
  <si>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</si>
  <si>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</si>
  <si>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</si>
  <si>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</si>
  <si>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</si>
  <si>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</si>
  <si>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</si>
  <si>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</si>
  <si>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</si>
  <si>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</si>
  <si>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</si>
  <si>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</si>
  <si>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</si>
  <si>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</si>
  <si>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</si>
  <si>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</si>
  <si>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</si>
  <si>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</si>
  <si>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</si>
  <si>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</si>
  <si>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</si>
  <si>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</si>
  <si>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</si>
  <si>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</si>
  <si>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</si>
  <si>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</si>
  <si>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</si>
  <si>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</si>
  <si>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</si>
  <si>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</si>
  <si>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</si>
  <si>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</si>
  <si>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</si>
  <si>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</si>
  <si>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</si>
  <si>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</si>
  <si>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</si>
  <si>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</si>
  <si>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</si>
  <si>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</si>
  <si>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</si>
  <si>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</si>
  <si>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</si>
  <si>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</si>
  <si>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</si>
  <si>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</si>
  <si>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</si>
  <si>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</si>
  <si>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</si>
  <si>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</si>
  <si>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</si>
  <si>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</si>
  <si>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</si>
  <si>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</si>
  <si>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</si>
  <si>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</si>
  <si>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</si>
  <si>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</si>
  <si>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</si>
  <si>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</si>
  <si>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</si>
  <si>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</si>
  <si>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</si>
  <si>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</si>
  <si>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</si>
  <si>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</si>
  <si>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</si>
  <si>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</si>
  <si>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</si>
  <si>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</si>
  <si>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</si>
  <si>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</si>
  <si>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</si>
  <si>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</si>
  <si>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</si>
  <si>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</si>
  <si>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</si>
  <si>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</si>
  <si>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</si>
  <si>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</si>
  <si>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</si>
  <si>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</si>
  <si>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</si>
  <si>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</si>
  <si>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</si>
  <si>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</si>
  <si>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</si>
  <si>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</si>
  <si>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</si>
  <si>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</si>
  <si>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</si>
  <si>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</si>
  <si>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</si>
  <si>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</si>
  <si>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</si>
  <si>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</si>
  <si>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</si>
  <si>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</si>
  <si>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</si>
  <si>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</si>
  <si>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</si>
  <si>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</si>
  <si>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</si>
  <si>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</si>
  <si>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</si>
  <si>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</si>
  <si>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</si>
  <si>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</si>
  <si>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</si>
  <si>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</si>
  <si>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</si>
  <si>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</si>
  <si>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</si>
  <si>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</si>
  <si>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</si>
  <si>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</si>
  <si>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</si>
  <si>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</si>
  <si>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</si>
  <si>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</si>
  <si>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</si>
  <si>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</si>
  <si>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</si>
  <si>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</si>
  <si>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</si>
  <si>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</si>
  <si>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</si>
  <si>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</si>
  <si>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</si>
  <si>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</si>
  <si>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</si>
  <si>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</si>
  <si>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</si>
  <si>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</si>
  <si>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</si>
  <si>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</si>
  <si>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</si>
  <si>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</si>
  <si>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</si>
  <si>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</si>
  <si>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</si>
  <si>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</si>
  <si>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</si>
  <si>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</si>
  <si>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</si>
  <si>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</si>
  <si>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</si>
  <si>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</si>
  <si>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</si>
  <si>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</si>
  <si>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</si>
  <si>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</si>
  <si>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</si>
  <si>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</si>
  <si>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</si>
  <si>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</si>
  <si>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</si>
  <si>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</si>
  <si>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</si>
  <si>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</si>
  <si>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</si>
  <si>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</si>
  <si>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</si>
  <si>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</si>
  <si>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</si>
  <si>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</si>
  <si>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</si>
  <si>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</si>
  <si>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</si>
  <si>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</si>
  <si>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</si>
  <si>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</si>
  <si>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</si>
  <si>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</si>
  <si>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</si>
  <si>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</si>
  <si>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</si>
  <si>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</si>
  <si>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</si>
  <si>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</si>
  <si>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</si>
  <si>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</si>
  <si>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</si>
  <si>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</si>
  <si>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</si>
  <si>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</si>
  <si>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</si>
  <si>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</si>
  <si>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</si>
  <si>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</si>
  <si>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</si>
  <si>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</si>
  <si>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</si>
  <si>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</si>
  <si>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</si>
  <si>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</si>
  <si>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</si>
  <si>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</si>
  <si>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</si>
  <si>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</si>
  <si>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</si>
  <si>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</si>
  <si>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</si>
  <si>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</si>
  <si>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</si>
  <si>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</si>
  <si>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</si>
  <si>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</si>
  <si>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</si>
  <si>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</si>
  <si>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</si>
  <si>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</si>
  <si>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</si>
  <si>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</si>
  <si>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</si>
  <si>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</si>
  <si>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</si>
  <si>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</si>
  <si>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</si>
  <si>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</si>
  <si>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</si>
  <si>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</si>
  <si>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</si>
  <si>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</si>
  <si>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</si>
  <si>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</si>
  <si>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</si>
  <si>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</si>
  <si>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</si>
  <si>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</si>
  <si>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</si>
  <si>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</si>
  <si>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</si>
  <si>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</si>
  <si>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</si>
  <si>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</si>
  <si>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</si>
  <si>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</si>
  <si>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</si>
  <si>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</si>
  <si>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</si>
  <si>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</si>
  <si>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</si>
  <si>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</si>
  <si>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</si>
  <si>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</si>
  <si>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</si>
  <si>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</si>
  <si>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</si>
  <si>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</si>
  <si>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</si>
  <si>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</si>
  <si>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</si>
  <si>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</si>
  <si>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</si>
  <si>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</si>
  <si>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</si>
  <si>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</si>
  <si>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</si>
  <si>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</si>
  <si>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</si>
  <si>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</si>
  <si>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</si>
  <si>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</si>
  <si>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</si>
  <si>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</si>
  <si>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</si>
  <si>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</si>
  <si>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</si>
  <si>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</si>
  <si>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</si>
  <si>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</si>
  <si>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</si>
  <si>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</si>
  <si>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</si>
  <si>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</si>
  <si>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</si>
  <si>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</si>
  <si>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</si>
  <si>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</si>
  <si>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</si>
  <si>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</si>
  <si>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</si>
  <si>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</si>
  <si>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</si>
  <si>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</si>
  <si>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</si>
  <si>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</si>
  <si>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</si>
  <si>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</si>
  <si>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</si>
  <si>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</si>
  <si>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</si>
  <si>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</si>
  <si>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</si>
  <si>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</si>
  <si>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</si>
  <si>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</si>
  <si>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</si>
  <si>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</si>
  <si>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</si>
  <si>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</si>
  <si>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</si>
  <si>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</si>
  <si>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</si>
  <si>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</si>
  <si>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</si>
  <si>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</si>
  <si>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</si>
  <si>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</si>
  <si>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</si>
  <si>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</si>
  <si>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</si>
  <si>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</si>
  <si>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</si>
  <si>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</si>
  <si>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</si>
  <si>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</si>
  <si>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</si>
  <si>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</si>
  <si>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</si>
  <si>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</si>
  <si>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</si>
  <si>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</si>
  <si>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</si>
  <si>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</si>
  <si>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</si>
  <si>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</si>
  <si>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</si>
  <si>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</si>
  <si>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</si>
  <si>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</si>
  <si>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</si>
  <si>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</si>
  <si>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</si>
  <si>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</si>
  <si>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</si>
  <si>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</si>
  <si>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</si>
  <si>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</si>
  <si>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</si>
  <si>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</si>
  <si>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</si>
  <si>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</si>
  <si>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</si>
  <si>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</si>
  <si>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</si>
  <si>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</si>
  <si>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</si>
  <si>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</si>
  <si>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</si>
  <si>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</si>
  <si>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</si>
  <si>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</si>
  <si>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</si>
  <si>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</si>
  <si>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</si>
  <si>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</si>
  <si>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</si>
  <si>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</si>
  <si>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</si>
  <si>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</si>
  <si>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</si>
  <si>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</si>
  <si>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</si>
  <si>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</si>
  <si>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</si>
  <si>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</si>
  <si>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</si>
  <si>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</si>
  <si>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</si>
  <si>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</si>
  <si>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</si>
  <si>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</si>
  <si>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</si>
  <si>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</si>
  <si>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</si>
  <si>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</si>
  <si>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</si>
  <si>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</si>
  <si>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</si>
  <si>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</si>
  <si>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</si>
  <si>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</si>
  <si>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</si>
  <si>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</si>
  <si>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</si>
  <si>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</si>
  <si>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</si>
  <si>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</si>
  <si>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</si>
  <si>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</si>
  <si>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</si>
  <si>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</si>
  <si>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</si>
  <si>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</si>
  <si>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</si>
  <si>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</si>
  <si>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</si>
  <si>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</si>
  <si>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</si>
  <si>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</si>
  <si>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</si>
  <si>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</si>
  <si>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</si>
  <si>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</si>
  <si>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</si>
  <si>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</si>
  <si>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</si>
  <si>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</si>
  <si>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</si>
  <si>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</si>
  <si>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</si>
  <si>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</si>
  <si>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</si>
  <si>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</si>
  <si>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</si>
  <si>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</si>
  <si>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</si>
  <si>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</si>
  <si>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</si>
  <si>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</si>
  <si>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</si>
  <si>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</si>
  <si>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</si>
  <si>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</si>
  <si>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</si>
  <si>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</si>
  <si>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</si>
  <si>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</si>
  <si>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</si>
  <si>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</si>
  <si>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</si>
  <si>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</si>
  <si>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</si>
  <si>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</si>
  <si>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</si>
  <si>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</si>
  <si>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</si>
  <si>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</si>
  <si>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</si>
  <si>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</si>
  <si>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</si>
  <si>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</si>
  <si>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</si>
  <si>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</si>
  <si>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</si>
  <si>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</si>
  <si>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</si>
  <si>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</si>
  <si>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</si>
  <si>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</si>
  <si>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</si>
  <si>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</si>
  <si>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</si>
  <si>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</si>
  <si>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</si>
  <si>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</si>
  <si>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</si>
  <si>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</si>
  <si>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</si>
  <si>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</si>
  <si>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</si>
  <si>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</si>
  <si>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</si>
  <si>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</si>
  <si>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</si>
  <si>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</si>
  <si>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</si>
  <si>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</si>
  <si>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</si>
  <si>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</si>
  <si>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</si>
  <si>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</si>
  <si>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</si>
  <si>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</si>
  <si>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</si>
  <si>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</si>
  <si>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</si>
  <si>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</si>
  <si>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</si>
  <si>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</si>
  <si>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</si>
  <si>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</si>
  <si>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</si>
  <si>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</si>
  <si>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</si>
  <si>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</si>
  <si>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</si>
  <si>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</si>
  <si>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</si>
  <si>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</si>
  <si>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</si>
  <si>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</si>
  <si>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</si>
  <si>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</si>
  <si>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</si>
  <si>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</si>
  <si>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</si>
  <si>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</si>
  <si>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</si>
  <si>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</si>
  <si>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</si>
  <si>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</si>
  <si>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</si>
  <si>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</si>
  <si>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</si>
  <si>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</si>
  <si>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</si>
  <si>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</si>
  <si>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</si>
  <si>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</si>
  <si>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</si>
  <si>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</si>
  <si>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</si>
  <si>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</si>
  <si>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</si>
  <si>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</si>
  <si>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</si>
  <si>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</si>
  <si>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</si>
  <si>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</si>
  <si>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</si>
  <si>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</si>
  <si>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</si>
  <si>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</si>
  <si>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</si>
  <si>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</si>
  <si>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</si>
  <si>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</si>
  <si>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</si>
  <si>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</si>
  <si>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</si>
  <si>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</si>
  <si>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</si>
  <si>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</si>
  <si>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</si>
  <si>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</si>
  <si>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</si>
  <si>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</si>
  <si>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</si>
  <si>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</si>
  <si>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</si>
  <si>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</si>
  <si>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</si>
  <si>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</si>
  <si>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</si>
  <si>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</si>
  <si>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</si>
  <si>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</si>
  <si>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</si>
  <si>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</si>
  <si>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</si>
  <si>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</si>
  <si>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</si>
  <si>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</si>
  <si>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</si>
  <si>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</si>
  <si>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</si>
  <si>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</si>
  <si>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</si>
  <si>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</si>
  <si>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</si>
  <si>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</si>
  <si>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</si>
  <si>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</si>
  <si>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</si>
  <si>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</si>
  <si>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</si>
  <si>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</si>
  <si>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</si>
  <si>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</si>
  <si>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</si>
  <si>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</si>
  <si>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</si>
  <si>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</si>
  <si>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</si>
  <si>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</si>
  <si>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</si>
  <si>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</si>
  <si>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</si>
  <si>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</si>
  <si>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</si>
  <si>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</si>
  <si>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</si>
  <si>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</si>
  <si>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</si>
  <si>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</si>
  <si>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</si>
  <si>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</si>
  <si>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</si>
  <si>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</si>
  <si>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</si>
  <si>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</si>
  <si>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</si>
  <si>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</si>
  <si>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</si>
  <si>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</si>
  <si>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</si>
  <si>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</si>
  <si>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</si>
  <si>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</si>
  <si>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</si>
  <si>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</si>
  <si>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</si>
  <si>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</si>
  <si>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</si>
  <si>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</si>
  <si>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</si>
  <si>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</si>
  <si>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</si>
  <si>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</si>
  <si>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</si>
  <si>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</si>
  <si>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</si>
  <si>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</si>
  <si>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</si>
  <si>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</si>
  <si>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</si>
  <si>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</si>
  <si>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</si>
  <si>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</si>
  <si>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</si>
  <si>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</si>
  <si>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</si>
  <si>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</si>
  <si>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</si>
  <si>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</si>
  <si>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</si>
  <si>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</si>
  <si>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</si>
  <si>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</si>
  <si>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</si>
  <si>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</si>
  <si>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</si>
  <si>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</si>
  <si>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</si>
  <si>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</si>
  <si>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</si>
  <si>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</si>
  <si>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</si>
  <si>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</si>
  <si>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</si>
  <si>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</si>
  <si>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</si>
  <si>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</si>
  <si>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</si>
  <si>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</si>
  <si>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</si>
  <si>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</si>
  <si>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</si>
  <si>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</si>
  <si>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</si>
  <si>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</si>
  <si>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</si>
  <si>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</si>
  <si>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</si>
  <si>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</si>
  <si>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</si>
  <si>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</si>
  <si>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</si>
  <si>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</si>
  <si>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</si>
  <si>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</si>
  <si>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</si>
  <si>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</si>
  <si>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</si>
  <si>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</si>
  <si>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</si>
  <si>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</si>
  <si>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</si>
  <si>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</si>
  <si>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</si>
  <si>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</si>
  <si>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</si>
  <si>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</si>
  <si>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</si>
  <si>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</si>
  <si>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</si>
  <si>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</si>
  <si>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</si>
  <si>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</si>
  <si>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</si>
  <si>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</si>
  <si>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</si>
  <si>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</si>
  <si>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</si>
  <si>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</si>
  <si>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</si>
  <si>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</si>
  <si>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</si>
  <si>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</si>
  <si>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</si>
  <si>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</si>
  <si>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</si>
  <si>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</si>
  <si>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</si>
  <si>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</si>
  <si>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</si>
  <si>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</si>
  <si>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</si>
  <si>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</si>
  <si>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</si>
  <si>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</si>
  <si>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</si>
  <si>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</si>
  <si>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</si>
  <si>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</si>
  <si>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</si>
  <si>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</si>
  <si>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</si>
  <si>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</si>
  <si>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</si>
  <si>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</si>
  <si>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</si>
  <si>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</si>
  <si>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</si>
  <si>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</si>
  <si>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</si>
  <si>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</si>
  <si>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</si>
  <si>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</si>
  <si>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</si>
  <si>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</si>
  <si>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</si>
  <si>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</si>
  <si>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</si>
  <si>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</si>
  <si>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</si>
  <si>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</si>
  <si>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</si>
  <si>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</si>
  <si>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</si>
  <si>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</si>
  <si>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</si>
  <si>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</si>
  <si>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</si>
  <si>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</si>
  <si>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</si>
  <si>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</si>
  <si>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</si>
  <si>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</si>
  <si>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</si>
  <si>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</si>
  <si>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</si>
  <si>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</si>
  <si>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</si>
  <si>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</si>
  <si>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</si>
  <si>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</si>
  <si>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</si>
  <si>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</si>
  <si>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</si>
  <si>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</si>
  <si>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</si>
  <si>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</si>
  <si>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</si>
  <si>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</si>
  <si>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</si>
  <si>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</si>
  <si>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</si>
  <si>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</si>
  <si>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</si>
  <si>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</si>
  <si>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</si>
  <si>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</si>
  <si>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</si>
  <si>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</si>
  <si>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</si>
  <si>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</si>
  <si>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</si>
  <si>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</si>
  <si>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</si>
  <si>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</si>
  <si>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</si>
  <si>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</si>
  <si>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</si>
  <si>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</si>
  <si>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</si>
  <si>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</si>
  <si>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</si>
  <si>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</si>
  <si>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</si>
  <si>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</si>
  <si>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</si>
  <si>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</si>
  <si>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</si>
  <si>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</si>
  <si>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</si>
  <si>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</si>
  <si>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</si>
  <si>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</si>
  <si>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</si>
  <si>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</si>
  <si>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</si>
  <si>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</si>
  <si>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</si>
  <si>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</si>
  <si>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</si>
  <si>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</si>
  <si>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</si>
  <si>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</si>
  <si>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</si>
  <si>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</si>
  <si>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</si>
  <si>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</si>
  <si>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</si>
  <si>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</si>
  <si>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</si>
  <si>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</si>
  <si>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</si>
  <si>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</si>
  <si>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</si>
  <si>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</si>
  <si>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</si>
  <si>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</si>
  <si>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</si>
  <si>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</si>
  <si>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</si>
  <si>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</si>
  <si>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</si>
  <si>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</si>
  <si>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</si>
  <si>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</si>
  <si>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</si>
  <si>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</si>
  <si>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</si>
  <si>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</si>
  <si>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</si>
  <si>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</si>
  <si>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</si>
  <si>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</si>
  <si>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</si>
  <si>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</si>
  <si>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</si>
  <si>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</si>
  <si>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</si>
  <si>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</si>
  <si>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</si>
  <si>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</si>
  <si>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</si>
  <si>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</si>
  <si>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</si>
  <si>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</si>
  <si>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</si>
  <si>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</si>
  <si>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</si>
  <si>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</si>
  <si>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</si>
  <si>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</si>
  <si>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</si>
  <si>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</si>
  <si>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</si>
  <si>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</si>
  <si>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</si>
  <si>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</si>
  <si>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</si>
  <si>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</si>
  <si>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</si>
  <si>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</si>
  <si>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</si>
  <si>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</si>
  <si>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</si>
  <si>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</si>
  <si>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</si>
  <si>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</si>
  <si>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</si>
  <si>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</si>
  <si>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</si>
  <si>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</si>
  <si>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</si>
  <si>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</si>
  <si>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</si>
  <si>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</si>
  <si>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</si>
  <si>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</si>
  <si>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</si>
  <si>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</si>
  <si>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</si>
  <si>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</si>
  <si>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</si>
  <si>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</si>
  <si>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</si>
  <si>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</si>
  <si>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</si>
  <si>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</si>
  <si>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</si>
  <si>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</si>
  <si>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</si>
  <si>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</si>
  <si>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</si>
  <si>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</si>
  <si>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</si>
  <si>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</si>
  <si>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</si>
  <si>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</si>
  <si>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</si>
  <si>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</si>
  <si>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</si>
  <si>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</si>
  <si>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</si>
  <si>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</si>
  <si>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</si>
  <si>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</si>
  <si>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</si>
  <si>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</si>
  <si>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</si>
  <si>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</si>
  <si>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</si>
  <si>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</si>
  <si>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</si>
  <si>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</si>
  <si>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</si>
  <si>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</si>
  <si>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</si>
  <si>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</si>
  <si>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</si>
  <si>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</si>
  <si>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</si>
  <si>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</si>
  <si>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</si>
  <si>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</si>
  <si>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</si>
  <si>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</si>
  <si>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</si>
  <si>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</si>
  <si>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</si>
  <si>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</si>
  <si>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</si>
  <si>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</si>
  <si>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</si>
  <si>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</si>
  <si>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</si>
  <si>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</si>
  <si>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</si>
  <si>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</si>
  <si>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</si>
  <si>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</si>
  <si>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</si>
  <si>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</si>
  <si>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</si>
  <si>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</si>
  <si>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</si>
  <si>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</si>
  <si>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</si>
  <si>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</si>
  <si>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</si>
  <si>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</si>
  <si>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</si>
  <si>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</si>
  <si>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</si>
  <si>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</si>
  <si>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</si>
  <si>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</si>
  <si>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</si>
  <si>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</si>
  <si>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</si>
  <si>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</si>
  <si>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</si>
  <si>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</si>
  <si>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</si>
  <si>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</si>
  <si>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</si>
  <si>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</si>
  <si>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</si>
  <si>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</si>
  <si>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</si>
  <si>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</si>
  <si>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</si>
  <si>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</si>
  <si>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</si>
  <si>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</si>
  <si>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</si>
  <si>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</si>
  <si>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</si>
  <si>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</si>
  <si>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</si>
  <si>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</si>
  <si>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</si>
  <si>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</si>
  <si>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</si>
  <si>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</si>
  <si>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</si>
  <si>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</si>
  <si>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</si>
  <si>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</si>
  <si>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</si>
  <si>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</si>
  <si>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</si>
  <si>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</si>
  <si>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</si>
  <si>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</si>
  <si>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</si>
  <si>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</si>
  <si>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</si>
  <si>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</si>
  <si>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</si>
  <si>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</si>
  <si>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</si>
  <si>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</si>
  <si>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</si>
  <si>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</si>
  <si>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</si>
  <si>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</si>
  <si>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</si>
  <si>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</si>
  <si>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</si>
  <si>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</si>
  <si>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</si>
  <si>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</si>
  <si>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</si>
  <si>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</si>
  <si>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</si>
  <si>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</si>
  <si>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</si>
  <si>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</si>
  <si>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</si>
  <si>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</si>
  <si>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</si>
  <si>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</si>
  <si>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</si>
  <si>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</si>
  <si>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</si>
  <si>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</si>
  <si>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</si>
  <si>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</si>
  <si>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</si>
  <si>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</si>
  <si>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</si>
  <si>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</si>
  <si>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</si>
  <si>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</si>
  <si>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</si>
  <si>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</si>
  <si>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</si>
  <si>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</si>
  <si>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</si>
  <si>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</si>
  <si>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</si>
  <si>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</si>
  <si>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</si>
  <si>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</si>
  <si>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</si>
  <si>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</si>
  <si>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</si>
  <si>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</si>
  <si>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</si>
  <si>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</si>
  <si>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</si>
  <si>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</si>
  <si>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</si>
  <si>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</si>
  <si>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</si>
  <si>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</si>
  <si>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</si>
  <si>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</si>
  <si>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</si>
  <si>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</si>
  <si>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</si>
  <si>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</si>
  <si>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</si>
  <si>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</si>
  <si>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</si>
  <si>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</si>
  <si>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</si>
  <si>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</si>
  <si>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</si>
  <si>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</si>
  <si>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</si>
  <si>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</si>
  <si>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</si>
  <si>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</si>
  <si>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</si>
  <si>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</si>
  <si>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</si>
  <si>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</si>
  <si>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</si>
  <si>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</si>
  <si>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</si>
  <si>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</si>
  <si>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</si>
  <si>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</si>
  <si>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</si>
  <si>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</si>
  <si>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</si>
  <si>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</si>
  <si>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</si>
  <si>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</si>
  <si>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</si>
  <si>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</si>
  <si>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</si>
  <si>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</si>
  <si>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</si>
  <si>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</si>
  <si>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</si>
  <si>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</si>
  <si>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</si>
  <si>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</si>
  <si>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</si>
  <si>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</si>
  <si>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</si>
  <si>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</si>
  <si>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</si>
  <si>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</si>
  <si>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</si>
  <si>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</si>
  <si>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</si>
  <si>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</si>
  <si>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</si>
  <si>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</si>
  <si>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</si>
  <si>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</si>
  <si>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</si>
  <si>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</si>
  <si>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</si>
  <si>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</si>
  <si>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</si>
  <si>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</si>
  <si>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</si>
  <si>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</si>
  <si>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</si>
  <si>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</si>
  <si>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</si>
  <si>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</si>
  <si>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</si>
  <si>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</si>
  <si>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</si>
  <si>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</si>
  <si>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</si>
  <si>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</si>
  <si>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</si>
  <si>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</si>
  <si>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</si>
  <si>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</si>
  <si>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</si>
  <si>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</si>
  <si>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</si>
  <si>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</si>
  <si>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</si>
  <si>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</si>
  <si>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</si>
  <si>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</si>
  <si>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</si>
  <si>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</si>
  <si>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</si>
  <si>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</si>
  <si>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</si>
  <si>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</si>
  <si>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</si>
  <si>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</si>
  <si>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</si>
  <si>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</si>
  <si>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</si>
  <si>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</si>
  <si>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</si>
  <si>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</si>
  <si>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</si>
  <si>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</si>
  <si>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</si>
  <si>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</si>
  <si>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</si>
  <si>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</si>
  <si>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</si>
  <si>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</si>
  <si>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</si>
  <si>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</si>
  <si>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</si>
  <si>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</si>
  <si>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</si>
  <si>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</si>
  <si>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</si>
  <si>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</si>
  <si>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</si>
  <si>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</si>
  <si>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</si>
  <si>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</si>
  <si>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</si>
  <si>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</si>
  <si>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</si>
  <si>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</si>
  <si>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</si>
  <si>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</si>
  <si>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</si>
  <si>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</si>
  <si>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</si>
  <si>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</si>
  <si>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</si>
  <si>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</si>
  <si>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</si>
  <si>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</si>
  <si>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</si>
  <si>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</si>
  <si>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</si>
  <si>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</si>
  <si>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</si>
  <si>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</si>
  <si>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</si>
  <si>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</si>
  <si>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</si>
  <si>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</si>
  <si>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</si>
  <si>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</si>
  <si>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</si>
  <si>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</si>
  <si>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</si>
  <si>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</si>
  <si>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</si>
  <si>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</si>
  <si>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</si>
  <si>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</si>
  <si>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</si>
  <si>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</si>
  <si>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</si>
  <si>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</si>
  <si>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</si>
  <si>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</si>
  <si>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</si>
  <si>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</si>
  <si>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</si>
  <si>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</si>
  <si>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</si>
  <si>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</si>
  <si>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</si>
  <si>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</si>
  <si>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</si>
  <si>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</si>
  <si>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</si>
  <si>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</si>
  <si>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</si>
  <si>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</si>
  <si>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</si>
  <si>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</si>
  <si>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</si>
  <si>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</si>
  <si>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</si>
  <si>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</si>
  <si>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</si>
  <si>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</si>
  <si>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</si>
  <si>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</si>
  <si>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</si>
  <si>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</si>
  <si>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</si>
  <si>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</si>
  <si>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</si>
  <si>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</si>
  <si>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</si>
  <si>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</si>
  <si>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</si>
  <si>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</si>
  <si>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</si>
  <si>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</si>
  <si>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</si>
  <si>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</si>
  <si>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</si>
  <si>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</si>
  <si>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</si>
  <si>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</si>
  <si>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</si>
  <si>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</si>
  <si>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</si>
  <si>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</si>
  <si>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</si>
  <si>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</si>
  <si>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</si>
  <si>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</si>
  <si>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</si>
  <si>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</si>
  <si>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</si>
  <si>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</si>
  <si>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</si>
  <si>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</si>
  <si>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</si>
  <si>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</si>
  <si>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</si>
  <si>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</si>
  <si>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</si>
  <si>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</si>
  <si>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</si>
  <si>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</si>
  <si>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</si>
  <si>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</si>
  <si>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</si>
  <si>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</si>
  <si>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</si>
  <si>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</si>
  <si>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</si>
  <si>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</si>
  <si>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</si>
  <si>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</si>
  <si>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</si>
  <si>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</si>
  <si>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</si>
  <si>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</si>
  <si>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</si>
  <si>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</si>
  <si>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</si>
  <si>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</si>
  <si>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</si>
  <si>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</si>
  <si>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</si>
  <si>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</si>
  <si>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</si>
  <si>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</si>
  <si>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</si>
  <si>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</si>
  <si>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</si>
  <si>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</si>
  <si>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</si>
  <si>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</si>
  <si>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</si>
  <si>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</si>
  <si>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</si>
  <si>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</si>
  <si>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</si>
  <si>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</si>
  <si>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</si>
  <si>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</si>
  <si>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</si>
  <si>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</si>
  <si>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</si>
  <si>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</si>
  <si>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</si>
  <si>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</si>
  <si>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</si>
  <si>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</si>
  <si>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</si>
  <si>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</si>
  <si>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</si>
  <si>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</si>
  <si>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</si>
  <si>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</si>
  <si>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</si>
  <si>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</si>
  <si>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</si>
  <si>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</si>
  <si>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</si>
  <si>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</si>
  <si>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</si>
  <si>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</si>
  <si>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</si>
  <si>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</si>
  <si>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</si>
  <si>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</si>
  <si>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</si>
  <si>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</si>
  <si>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</si>
  <si>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</si>
  <si>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</si>
  <si>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</si>
  <si>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</si>
  <si>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</si>
  <si>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</si>
  <si>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</si>
  <si>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</si>
  <si>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</si>
  <si>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</si>
  <si>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</si>
  <si>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</si>
  <si>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</si>
  <si>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</si>
  <si>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</si>
  <si>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</si>
  <si>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</si>
  <si>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</si>
  <si>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</si>
  <si>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</si>
  <si>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</si>
  <si>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</si>
  <si>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</si>
  <si>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</si>
  <si>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</si>
  <si>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</si>
  <si>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</si>
  <si>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</si>
  <si>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</si>
  <si>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</si>
  <si>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</si>
  <si>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</si>
  <si>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</si>
  <si>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</si>
  <si>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</si>
  <si>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</si>
  <si>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</si>
  <si>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</si>
  <si>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</si>
  <si>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</si>
  <si>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</si>
  <si>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</si>
  <si>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</si>
  <si>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</si>
  <si>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</si>
  <si>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</si>
  <si>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</si>
  <si>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</si>
  <si>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</si>
  <si>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</si>
  <si>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</si>
  <si>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</si>
  <si>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</si>
  <si>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</si>
  <si>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</si>
  <si>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</si>
  <si>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</si>
  <si>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</si>
  <si>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</si>
  <si>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</si>
  <si>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</si>
  <si>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</si>
  <si>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</si>
  <si>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</si>
  <si>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</si>
  <si>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</si>
  <si>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</si>
  <si>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</si>
  <si>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</si>
  <si>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</si>
  <si>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</si>
  <si>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</si>
  <si>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</si>
  <si>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</si>
  <si>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</si>
  <si>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</si>
  <si>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</si>
  <si>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</si>
  <si>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</si>
  <si>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</si>
  <si>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</si>
  <si>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</si>
  <si>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</si>
  <si>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</si>
  <si>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</si>
  <si>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</si>
  <si>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</si>
  <si>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</si>
  <si>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</si>
  <si>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</si>
  <si>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</si>
  <si>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</si>
  <si>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</si>
  <si>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</si>
  <si>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</si>
  <si>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</si>
  <si>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</si>
  <si>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</si>
  <si>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</si>
  <si>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</si>
  <si>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</si>
  <si>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</si>
  <si>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</si>
  <si>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</si>
  <si>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</si>
  <si>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</si>
  <si>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</si>
  <si>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</si>
  <si>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</si>
  <si>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</si>
  <si>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</si>
  <si>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</si>
  <si>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</si>
  <si>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</si>
  <si>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</si>
  <si>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</si>
  <si>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</si>
  <si>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</si>
  <si>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</si>
  <si>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</si>
  <si>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</si>
  <si>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</si>
  <si>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</si>
  <si>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</si>
  <si>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</si>
  <si>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</si>
  <si>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</si>
  <si>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</si>
  <si>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</si>
  <si>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</si>
  <si>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</si>
  <si>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</si>
  <si>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</si>
  <si>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</si>
  <si>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</si>
  <si>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</si>
  <si>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</si>
  <si>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</si>
  <si>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</si>
  <si>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</si>
  <si>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</si>
  <si>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</si>
  <si>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</si>
  <si>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</si>
  <si>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</si>
  <si>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</si>
  <si>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</si>
  <si>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</si>
  <si>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</si>
  <si>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</si>
  <si>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</si>
  <si>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</si>
  <si>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</si>
  <si>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</si>
  <si>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</si>
  <si>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</si>
  <si>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</si>
  <si>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</si>
  <si>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</si>
  <si>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</si>
  <si>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</si>
  <si>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</si>
  <si>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</si>
  <si>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</si>
  <si>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</si>
  <si>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</si>
  <si>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</si>
  <si>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</si>
  <si>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</si>
  <si>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</si>
  <si>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</si>
  <si>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</si>
  <si>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</si>
  <si>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</si>
  <si>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</si>
  <si>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</si>
  <si>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</si>
  <si>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</si>
  <si>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</si>
  <si>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</si>
  <si>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</si>
  <si>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</si>
  <si>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</si>
  <si>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</si>
  <si>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</si>
  <si>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</si>
  <si>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</si>
  <si>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</si>
  <si>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</si>
  <si>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</si>
  <si>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</si>
  <si>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</si>
  <si>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</si>
  <si>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</si>
  <si>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</si>
  <si>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</si>
  <si>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</si>
  <si>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</si>
  <si>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</si>
  <si>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</si>
  <si>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</si>
  <si>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</si>
  <si>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</si>
  <si>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</si>
  <si>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</si>
  <si>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</si>
  <si>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</si>
  <si>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</si>
  <si>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</si>
  <si>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</si>
  <si>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</si>
  <si>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</si>
  <si>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</si>
  <si>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</si>
  <si>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</si>
  <si>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</si>
  <si>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</si>
  <si>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</si>
  <si>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</si>
  <si>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</si>
  <si>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</si>
  <si>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</si>
  <si>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</si>
  <si>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</si>
  <si>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</si>
  <si>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</si>
  <si>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</si>
  <si>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</si>
  <si>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</si>
  <si>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</si>
  <si>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</si>
  <si>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</si>
  <si>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</si>
  <si>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</si>
  <si>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</si>
  <si>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</si>
  <si>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</si>
  <si>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</si>
  <si>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</si>
  <si>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</si>
  <si>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</si>
  <si>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</si>
  <si>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</si>
  <si>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</si>
  <si>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</si>
  <si>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</si>
  <si>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</si>
  <si>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</si>
  <si>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</si>
  <si>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</si>
  <si>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</si>
  <si>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</si>
  <si>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</si>
  <si>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</si>
  <si>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</si>
  <si>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</si>
  <si>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</si>
  <si>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</si>
  <si>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</si>
  <si>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</si>
  <si>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</si>
  <si>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</si>
  <si>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</si>
  <si>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</si>
  <si>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</si>
  <si>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</si>
  <si>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</si>
  <si>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</si>
  <si>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</si>
  <si>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</si>
  <si>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</si>
  <si>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</si>
  <si>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</si>
  <si>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</si>
  <si>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</si>
  <si>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</si>
  <si>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</si>
  <si>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</si>
  <si>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</si>
  <si>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</si>
  <si>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</si>
  <si>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</si>
  <si>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</si>
  <si>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</si>
  <si>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</si>
  <si>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</si>
  <si>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</si>
  <si>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</si>
  <si>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</si>
  <si>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</si>
  <si>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</si>
  <si>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</si>
  <si>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</si>
  <si>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</si>
  <si>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</si>
  <si>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</si>
  <si>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</si>
  <si>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</si>
  <si>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</si>
  <si>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</si>
  <si>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</si>
  <si>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</si>
  <si>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</si>
  <si>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</si>
  <si>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</si>
  <si>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</si>
  <si>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</si>
  <si>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</si>
  <si>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</si>
  <si>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</si>
  <si>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</si>
  <si>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</si>
  <si>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</si>
  <si>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</si>
  <si>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</si>
  <si>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</si>
  <si>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</si>
  <si>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</si>
  <si>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</si>
  <si>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</si>
  <si>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</si>
  <si>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</si>
  <si>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</si>
  <si>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</si>
  <si>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</si>
  <si>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</si>
  <si>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</si>
  <si>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</si>
  <si>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</si>
  <si>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</si>
  <si>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</si>
  <si>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</si>
  <si>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</si>
  <si>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</si>
  <si>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</si>
  <si>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</si>
  <si>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</si>
  <si>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</si>
  <si>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</si>
  <si>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</si>
  <si>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</si>
  <si>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</si>
  <si>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</si>
  <si>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</si>
  <si>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</si>
  <si>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</si>
  <si>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</si>
  <si>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</si>
  <si>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</si>
  <si>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</si>
  <si>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</si>
  <si>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</si>
  <si>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</si>
  <si>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</si>
  <si>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</si>
  <si>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</si>
  <si>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</si>
  <si>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</si>
  <si>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</si>
  <si>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</si>
  <si>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</si>
  <si>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</si>
  <si>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</si>
  <si>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</si>
  <si>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</si>
  <si>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</si>
  <si>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</si>
  <si>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</si>
  <si>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</si>
  <si>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</si>
  <si>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</si>
  <si>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</si>
  <si>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</si>
  <si>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</si>
  <si>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</si>
  <si>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</si>
  <si>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</si>
  <si>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</si>
  <si>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</si>
  <si>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</si>
  <si>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</si>
  <si>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</si>
  <si>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</si>
  <si>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</si>
  <si>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</si>
  <si>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</si>
  <si>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</si>
  <si>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</si>
  <si>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</si>
  <si>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</si>
  <si>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</si>
  <si>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</si>
  <si>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</si>
  <si>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</si>
  <si>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</si>
  <si>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</si>
  <si>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</si>
  <si>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</si>
  <si>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</si>
  <si>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</si>
  <si>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</si>
  <si>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</si>
  <si>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</si>
  <si>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</si>
  <si>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</si>
  <si>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</si>
  <si>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</si>
  <si>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</si>
  <si>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</si>
  <si>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</si>
  <si>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</si>
  <si>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</si>
  <si>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</si>
  <si>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</si>
  <si>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</si>
  <si>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</si>
  <si>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</si>
  <si>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</si>
  <si>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</si>
  <si>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</si>
  <si>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</si>
  <si>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</si>
  <si>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</si>
  <si>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</si>
  <si>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</si>
  <si>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</si>
  <si>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</si>
  <si>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</si>
  <si>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</si>
  <si>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</si>
  <si>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</si>
  <si>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</si>
  <si>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</si>
  <si>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</si>
  <si>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</si>
  <si>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</si>
  <si>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</si>
  <si>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</si>
  <si>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</si>
  <si>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</si>
  <si>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</si>
  <si>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</si>
  <si>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</si>
  <si>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</si>
  <si>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</si>
  <si>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</si>
  <si>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</si>
  <si>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</si>
  <si>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</si>
  <si>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</si>
  <si>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</si>
  <si>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</si>
  <si>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</si>
  <si>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</si>
  <si>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</si>
  <si>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</si>
  <si>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</si>
  <si>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</si>
  <si>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</si>
  <si>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</si>
  <si>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</si>
  <si>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</si>
  <si>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</si>
  <si>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</si>
  <si>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</si>
  <si>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</si>
  <si>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</si>
  <si>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</si>
  <si>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</si>
  <si>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</si>
  <si>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</si>
  <si>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</si>
  <si>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</si>
  <si>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</si>
  <si>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</si>
  <si>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</si>
  <si>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</si>
  <si>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</si>
  <si>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</si>
  <si>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</si>
  <si>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</si>
  <si>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</si>
  <si>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</si>
  <si>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</si>
  <si>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</si>
  <si>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</si>
  <si>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</si>
  <si>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</si>
  <si>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</si>
  <si>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</si>
  <si>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</si>
  <si>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</si>
  <si>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</si>
  <si>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</si>
  <si>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</si>
  <si>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</si>
  <si>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</si>
  <si>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</si>
  <si>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</si>
  <si>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</si>
  <si>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</si>
  <si>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</si>
  <si>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</si>
  <si>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</si>
  <si>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</si>
  <si>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</si>
  <si>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</si>
  <si>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</si>
  <si>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</si>
  <si>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</si>
  <si>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</si>
  <si>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</si>
  <si>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</si>
  <si>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</si>
  <si>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</si>
  <si>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</si>
  <si>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</si>
  <si>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</si>
  <si>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</si>
  <si>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</si>
  <si>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</si>
  <si>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</si>
  <si>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</si>
  <si>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</si>
  <si>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</si>
  <si>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</si>
  <si>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</si>
  <si>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</si>
  <si>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</si>
  <si>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</si>
  <si>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</si>
  <si>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</si>
  <si>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</si>
  <si>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</si>
  <si>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</si>
  <si>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</si>
  <si>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</si>
  <si>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</si>
  <si>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</si>
  <si>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</si>
  <si>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</si>
  <si>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</si>
  <si>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</si>
  <si>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</si>
  <si>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</si>
  <si>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</si>
  <si>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</si>
  <si>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</si>
  <si>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</si>
  <si>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</si>
  <si>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</si>
  <si>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</si>
  <si>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</si>
  <si>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</si>
  <si>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</si>
  <si>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</si>
  <si>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</si>
  <si>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</si>
  <si>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</si>
  <si>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</si>
  <si>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</si>
  <si>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</si>
  <si>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</si>
  <si>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</si>
  <si>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</si>
  <si>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</si>
  <si>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</si>
  <si>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</si>
  <si>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</si>
  <si>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</si>
  <si>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</si>
  <si>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</si>
  <si>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</si>
  <si>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</si>
  <si>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</si>
  <si>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</si>
  <si>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</si>
  <si>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</si>
  <si>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</si>
  <si>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</si>
  <si>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</si>
  <si>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</si>
  <si>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</si>
  <si>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</si>
  <si>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</si>
  <si>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</si>
  <si>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</si>
  <si>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</si>
  <si>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</si>
  <si>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</si>
  <si>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</si>
  <si>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</si>
  <si>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</si>
  <si>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</si>
  <si>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</si>
  <si>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</si>
  <si>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</si>
  <si>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</si>
  <si>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</si>
  <si>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</si>
  <si>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</si>
  <si>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</si>
  <si>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</si>
  <si>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</si>
  <si>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</si>
  <si>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</si>
  <si>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</si>
  <si>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</si>
  <si>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</si>
  <si>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</si>
  <si>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</si>
  <si>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</si>
  <si>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</si>
  <si>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</si>
  <si>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</si>
  <si>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</si>
  <si>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</si>
  <si>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</si>
  <si>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</si>
  <si>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</si>
  <si>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</si>
  <si>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</si>
  <si>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</si>
  <si>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</si>
  <si>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</si>
  <si>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</si>
  <si>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</si>
  <si>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</si>
  <si>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</si>
  <si>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</si>
  <si>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</si>
  <si>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</si>
  <si>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</si>
  <si>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</si>
  <si>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</si>
  <si>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</si>
  <si>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</si>
  <si>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</si>
  <si>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</si>
  <si>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</si>
  <si>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</si>
  <si>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</si>
  <si>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</si>
  <si>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</si>
  <si>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</si>
  <si>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</si>
  <si>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</si>
  <si>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</si>
  <si>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</si>
  <si>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</si>
  <si>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</si>
  <si>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</si>
  <si>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</si>
  <si>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</si>
  <si>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</si>
  <si>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</si>
  <si>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</si>
  <si>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</si>
  <si>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</si>
  <si>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</si>
  <si>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</si>
  <si>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</si>
  <si>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</si>
  <si>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</si>
  <si>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</si>
  <si>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</si>
  <si>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</si>
  <si>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</si>
  <si>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</si>
  <si>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</si>
  <si>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</si>
  <si>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</si>
  <si>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</si>
  <si>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</si>
  <si>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</si>
  <si>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</si>
  <si>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</si>
  <si>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</si>
  <si>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</si>
  <si>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</si>
  <si>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</si>
  <si>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</si>
  <si>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</si>
  <si>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</si>
  <si>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</si>
  <si>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</si>
  <si>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</si>
  <si>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</si>
  <si>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</si>
  <si>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</si>
  <si>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</si>
  <si>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</si>
  <si>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</si>
  <si>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</si>
  <si>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</si>
  <si>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</si>
  <si>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</si>
  <si>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</si>
  <si>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</si>
  <si>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</si>
  <si>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</si>
  <si>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</si>
  <si>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</si>
  <si>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</si>
  <si>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</si>
  <si>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</si>
  <si>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</si>
  <si>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</si>
  <si>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</si>
  <si>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</si>
  <si>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</si>
  <si>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</si>
  <si>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</si>
  <si>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</si>
  <si>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</si>
  <si>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</si>
  <si>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</si>
  <si>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</si>
  <si>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</si>
  <si>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</si>
  <si>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</si>
  <si>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</si>
  <si>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</si>
  <si>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</si>
  <si>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</si>
  <si>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</si>
  <si>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</si>
  <si>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</si>
  <si>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</si>
  <si>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</si>
  <si>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</si>
  <si>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</si>
  <si>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</si>
  <si>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</si>
  <si>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</si>
  <si>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</si>
  <si>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</si>
  <si>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</si>
  <si>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</si>
  <si>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</si>
  <si>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</si>
  <si>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</si>
  <si>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</si>
  <si>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</si>
  <si>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</si>
  <si>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</si>
  <si>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</si>
  <si>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</si>
  <si>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</si>
  <si>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</si>
  <si>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</si>
  <si>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</si>
  <si>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</si>
  <si>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</si>
  <si>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</si>
  <si>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</si>
  <si>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</si>
  <si>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</si>
  <si>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</si>
  <si>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</si>
  <si>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</si>
  <si>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</si>
  <si>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</si>
  <si>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</si>
  <si>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</si>
  <si>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</si>
  <si>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</si>
  <si>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</si>
  <si>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</si>
  <si>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</si>
  <si>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</si>
  <si>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</si>
  <si>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</si>
  <si>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</si>
  <si>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</si>
  <si>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</si>
  <si>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</si>
  <si>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</si>
  <si>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</si>
  <si>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</si>
  <si>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</si>
  <si>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</si>
  <si>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</si>
  <si>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</si>
  <si>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</si>
  <si>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</si>
  <si>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</si>
  <si>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</si>
  <si>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</si>
  <si>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</si>
  <si>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</si>
  <si>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</si>
  <si>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</si>
  <si>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</si>
  <si>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</si>
  <si>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</si>
  <si>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</si>
  <si>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</si>
  <si>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</si>
  <si>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</si>
  <si>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</si>
  <si>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</si>
  <si>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</si>
  <si>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</si>
  <si>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</si>
  <si>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</si>
  <si>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</si>
  <si>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</si>
  <si>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</si>
  <si>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</si>
  <si>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</si>
  <si>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</si>
  <si>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</si>
  <si>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</si>
  <si>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</si>
  <si>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</si>
  <si>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</si>
  <si>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</si>
  <si>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</si>
  <si>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</si>
  <si>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</si>
  <si>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</si>
  <si>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</si>
  <si>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</si>
  <si>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</si>
  <si>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</si>
  <si>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</si>
  <si>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</si>
  <si>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</si>
  <si>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</si>
  <si>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</si>
  <si>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</si>
  <si>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</si>
  <si>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</si>
  <si>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</si>
  <si>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</si>
  <si>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</si>
  <si>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</si>
  <si>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</si>
  <si>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</si>
  <si>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</si>
  <si>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</si>
  <si>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</si>
  <si>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</si>
  <si>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</si>
  <si>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</si>
  <si>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</si>
  <si>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</si>
  <si>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</si>
  <si>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</si>
  <si>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</si>
  <si>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</si>
  <si>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</si>
  <si>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</si>
  <si>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</si>
  <si>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</si>
  <si>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</si>
  <si>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</si>
  <si>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</si>
  <si>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</si>
  <si>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</si>
  <si>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</si>
  <si>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</si>
  <si>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</si>
  <si>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</si>
  <si>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</si>
  <si>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</si>
  <si>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</si>
  <si>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</si>
  <si>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</si>
  <si>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</si>
  <si>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</si>
  <si>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</si>
  <si>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</si>
  <si>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</si>
  <si>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</si>
  <si>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</si>
  <si>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</si>
  <si>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</si>
  <si>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</si>
  <si>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</si>
  <si>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</si>
  <si>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</si>
  <si>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</si>
  <si>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</si>
  <si>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</si>
  <si>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</si>
  <si>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</si>
  <si>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</si>
  <si>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</si>
  <si>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</si>
  <si>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</si>
  <si>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</si>
  <si>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</si>
  <si>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</si>
  <si>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</si>
  <si>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</si>
  <si>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</si>
  <si>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</si>
  <si>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</si>
  <si>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</si>
  <si>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</si>
  <si>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</si>
  <si>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</si>
  <si>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</si>
  <si>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</si>
  <si>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</si>
  <si>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</si>
  <si>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</si>
  <si>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</si>
  <si>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</si>
  <si>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</si>
  <si>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</si>
  <si>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</si>
  <si>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</si>
  <si>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</si>
  <si>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</si>
  <si>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</si>
  <si>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</si>
  <si>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</si>
  <si>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</si>
  <si>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</si>
  <si>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</si>
  <si>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</si>
  <si>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</si>
  <si>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</si>
  <si>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</si>
  <si>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</si>
  <si>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</si>
  <si>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</si>
  <si>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</si>
  <si>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</si>
  <si>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</si>
  <si>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</si>
  <si>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</si>
  <si>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</si>
  <si>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</si>
  <si>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</si>
  <si>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</si>
  <si>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</si>
  <si>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</si>
  <si>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</si>
  <si>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</si>
  <si>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</si>
  <si>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</si>
  <si>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</si>
  <si>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</si>
  <si>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</si>
  <si>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</si>
  <si>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</si>
  <si>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</si>
  <si>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</si>
  <si>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</si>
  <si>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</si>
  <si>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</si>
  <si>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</si>
  <si>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</si>
  <si>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</si>
  <si>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</si>
  <si>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</si>
  <si>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</si>
  <si>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</si>
  <si>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</si>
  <si>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</si>
  <si>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</si>
  <si>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</si>
  <si>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</si>
  <si>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</si>
  <si>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</si>
  <si>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</si>
  <si>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</si>
  <si>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</si>
  <si>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</si>
  <si>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</si>
  <si>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</si>
  <si>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</si>
  <si>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</si>
  <si>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</si>
  <si>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</si>
  <si>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</si>
  <si>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</si>
  <si>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</si>
  <si>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</si>
  <si>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</si>
  <si>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</si>
  <si>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</si>
  <si>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</si>
  <si>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</si>
  <si>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</si>
  <si>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</si>
  <si>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</si>
  <si>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</si>
  <si>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</si>
  <si>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</si>
  <si>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</si>
  <si>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</si>
  <si>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</si>
  <si>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</si>
  <si>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</si>
  <si>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</si>
  <si>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</si>
  <si>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</si>
  <si>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</si>
  <si>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</si>
  <si>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</si>
  <si>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</si>
  <si>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</si>
  <si>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</si>
  <si>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</si>
  <si>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</si>
  <si>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</si>
  <si>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</si>
  <si>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</si>
  <si>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</si>
  <si>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</si>
  <si>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</si>
  <si>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</si>
  <si>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</si>
  <si>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</si>
  <si>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</si>
  <si>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</si>
  <si>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</si>
  <si>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</si>
  <si>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</si>
  <si>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</si>
  <si>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</si>
  <si>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</si>
  <si>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</si>
  <si>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</si>
  <si>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</si>
  <si>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</si>
  <si>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</si>
  <si>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</si>
  <si>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</si>
  <si>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</si>
  <si>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</si>
  <si>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</si>
  <si>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</si>
  <si>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</si>
  <si>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</si>
  <si>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</si>
  <si>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</si>
  <si>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</si>
  <si>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</si>
  <si>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</si>
  <si>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</si>
  <si>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</si>
  <si>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</si>
  <si>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</si>
  <si>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</si>
  <si>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</si>
  <si>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</si>
  <si>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</si>
  <si>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</si>
  <si>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</si>
  <si>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</si>
  <si>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</si>
  <si>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</si>
  <si>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</si>
  <si>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</si>
  <si>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</si>
  <si>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</si>
  <si>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</si>
  <si>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</si>
  <si>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</si>
  <si>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</si>
  <si>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</si>
  <si>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</si>
  <si>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</si>
  <si>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</si>
  <si>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</si>
  <si>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</si>
  <si>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</si>
  <si>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</si>
  <si>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</si>
  <si>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</si>
  <si>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</si>
  <si>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</si>
  <si>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</si>
  <si>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</si>
  <si>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</si>
  <si>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</si>
  <si>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</si>
  <si>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</si>
  <si>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</si>
  <si>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</si>
  <si>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</si>
  <si>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</si>
  <si>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</si>
  <si>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</si>
  <si>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</si>
  <si>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</si>
  <si>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</si>
  <si>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</si>
  <si>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</si>
  <si>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</si>
  <si>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</si>
  <si>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</si>
  <si>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</si>
  <si>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</si>
  <si>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</si>
  <si>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</si>
  <si>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</si>
  <si>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</si>
  <si>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</si>
  <si>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</si>
  <si>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</si>
  <si>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</si>
  <si>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</si>
  <si>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</si>
  <si>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</si>
  <si>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</si>
  <si>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</si>
  <si>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</si>
  <si>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</si>
  <si>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</si>
  <si>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</si>
  <si>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</si>
  <si>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</si>
  <si>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</si>
  <si>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</si>
  <si>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</si>
  <si>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</si>
  <si>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</si>
  <si>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</si>
  <si>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</si>
  <si>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</si>
  <si>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</si>
  <si>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</si>
  <si>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</si>
  <si>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</si>
  <si>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</si>
  <si>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</si>
  <si>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</si>
  <si>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</si>
  <si>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</si>
  <si>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</si>
  <si>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</si>
  <si>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</si>
  <si>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</si>
  <si>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</si>
  <si>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</si>
  <si>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</si>
  <si>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</si>
  <si>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</si>
  <si>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</si>
  <si>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</si>
  <si>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</si>
  <si>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</si>
  <si>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</si>
  <si>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</si>
  <si>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</si>
  <si>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</si>
  <si>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</si>
  <si>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</si>
  <si>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</si>
  <si>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</si>
  <si>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</si>
  <si>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</si>
  <si>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</si>
  <si>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</si>
  <si>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</si>
  <si>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</si>
  <si>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</si>
  <si>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</si>
  <si>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</si>
  <si>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</si>
  <si>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</si>
  <si>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</si>
  <si>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</si>
  <si>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</si>
  <si>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</si>
  <si>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</si>
  <si>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</si>
  <si>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</si>
  <si>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</si>
  <si>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</si>
  <si>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</si>
  <si>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</si>
  <si>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</si>
  <si>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</si>
  <si>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</si>
  <si>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</si>
  <si>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</si>
  <si>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</si>
  <si>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</si>
  <si>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</si>
  <si>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</si>
  <si>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</si>
  <si>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</si>
  <si>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</si>
  <si>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</si>
  <si>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</si>
  <si>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</si>
  <si>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</si>
  <si>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</si>
  <si>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</si>
  <si>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</si>
  <si>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</si>
  <si>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</si>
  <si>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</si>
  <si>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</si>
  <si>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</si>
  <si>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</si>
  <si>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</si>
  <si>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</si>
  <si>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</si>
  <si>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</si>
  <si>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</si>
  <si>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</si>
  <si>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</si>
  <si>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</si>
  <si>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</si>
  <si>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</si>
  <si>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</si>
  <si>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</si>
  <si>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</si>
  <si>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</si>
  <si>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</si>
  <si>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</si>
  <si>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</si>
  <si>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</si>
  <si>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</si>
  <si>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</si>
  <si>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</si>
  <si>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</si>
  <si>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</si>
  <si>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</si>
  <si>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</si>
  <si>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</si>
  <si>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</si>
  <si>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</si>
  <si>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</si>
  <si>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</si>
  <si>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</si>
  <si>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</si>
  <si>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</si>
  <si>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</si>
  <si>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</si>
  <si>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</si>
  <si>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</si>
  <si>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</si>
  <si>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</si>
  <si>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</si>
  <si>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</si>
  <si>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</si>
  <si>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</si>
  <si>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</si>
  <si>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</si>
  <si>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</si>
  <si>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</si>
  <si>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</si>
  <si>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</si>
  <si>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</si>
  <si>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</si>
  <si>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</si>
  <si>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</si>
  <si>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</si>
  <si>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</si>
  <si>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</si>
  <si>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</si>
  <si>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</si>
  <si>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</si>
  <si>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</si>
  <si>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</si>
  <si>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</si>
  <si>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</si>
  <si>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</si>
  <si>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</si>
  <si>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</si>
  <si>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</si>
  <si>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</si>
  <si>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</si>
  <si>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</si>
  <si>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</si>
  <si>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</si>
  <si>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</si>
  <si>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</si>
  <si>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</si>
  <si>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</si>
  <si>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</si>
  <si>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</si>
  <si>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</si>
  <si>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</si>
  <si>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</si>
  <si>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</si>
  <si>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</si>
  <si>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</si>
  <si>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</si>
  <si>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</si>
  <si>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</si>
  <si>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</si>
  <si>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</si>
  <si>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</si>
  <si>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</si>
  <si>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</si>
  <si>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</si>
  <si>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</si>
  <si>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</si>
  <si>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</si>
  <si>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</si>
  <si>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</si>
  <si>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</si>
  <si>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</si>
  <si>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</si>
  <si>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</si>
  <si>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</si>
  <si>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</si>
  <si>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</si>
  <si>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</si>
  <si>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</si>
  <si>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</si>
  <si>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</si>
  <si>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</si>
  <si>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</si>
  <si>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</si>
  <si>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</si>
  <si>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</si>
  <si>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</si>
  <si>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</si>
  <si>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</si>
  <si>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</si>
  <si>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</si>
  <si>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</si>
  <si>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</si>
  <si>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</si>
  <si>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</si>
  <si>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</si>
  <si>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</si>
  <si>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</si>
  <si>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</si>
  <si>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</si>
  <si>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</si>
  <si>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</si>
  <si>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</si>
  <si>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</si>
  <si>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</si>
  <si>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</si>
  <si>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</si>
  <si>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</si>
  <si>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</si>
  <si>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</si>
  <si>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</si>
  <si>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</si>
  <si>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</si>
  <si>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</si>
  <si>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</si>
  <si>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</si>
  <si>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</si>
  <si>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</si>
  <si>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</si>
  <si>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</si>
  <si>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</si>
  <si>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</si>
  <si>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</si>
  <si>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</si>
  <si>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</si>
  <si>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</si>
  <si>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</si>
  <si>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</si>
  <si>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</si>
  <si>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</si>
  <si>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</si>
  <si>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</si>
  <si>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</si>
  <si>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</si>
  <si>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</si>
  <si>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</si>
  <si>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</si>
  <si>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</si>
  <si>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</si>
  <si>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</si>
  <si>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</si>
  <si>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</si>
  <si>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</si>
  <si>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</si>
  <si>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</si>
  <si>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</si>
  <si>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</si>
  <si>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</si>
  <si>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</si>
  <si>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</si>
  <si>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</si>
  <si>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</si>
  <si>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</si>
  <si>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</si>
  <si>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</si>
  <si>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</si>
  <si>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</si>
  <si>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</si>
  <si>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</si>
  <si>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</si>
  <si>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</si>
  <si>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</si>
  <si>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</si>
  <si>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</si>
  <si>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</si>
  <si>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</si>
  <si>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</si>
  <si>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</si>
  <si>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</si>
  <si>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</si>
  <si>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</si>
  <si>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</si>
  <si>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</si>
  <si>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</si>
  <si>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</si>
  <si>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</si>
  <si>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</si>
  <si>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</si>
  <si>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</si>
  <si>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</si>
  <si>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</si>
  <si>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</si>
  <si>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</si>
  <si>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</si>
  <si>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</si>
  <si>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</si>
  <si>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</si>
  <si>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</si>
  <si>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</si>
  <si>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</si>
  <si>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</si>
  <si>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</si>
  <si>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</si>
  <si>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</si>
  <si>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</si>
  <si>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</si>
  <si>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</si>
  <si>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</si>
  <si>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</si>
  <si>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</si>
  <si>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</si>
  <si>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</si>
  <si>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</si>
  <si>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</si>
  <si>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</si>
  <si>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</si>
  <si>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</si>
  <si>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</si>
  <si>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</si>
  <si>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</si>
  <si>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</si>
  <si>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</si>
  <si>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</si>
  <si>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</si>
  <si>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</si>
  <si>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</si>
  <si>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</si>
  <si>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</si>
  <si>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</si>
  <si>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</si>
  <si>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</si>
  <si>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</si>
  <si>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</si>
  <si>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</si>
  <si>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</si>
  <si>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</si>
  <si>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</si>
  <si>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</si>
  <si>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</si>
  <si>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</si>
  <si>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</si>
  <si>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</si>
  <si>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</si>
  <si>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</si>
  <si>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</si>
  <si>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</si>
  <si>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</si>
  <si>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</si>
  <si>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</si>
  <si>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</si>
  <si>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</si>
  <si>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</si>
  <si>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</si>
  <si>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</si>
  <si>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</si>
  <si>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</si>
  <si>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</si>
  <si>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</si>
  <si>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</si>
  <si>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</si>
  <si>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</si>
  <si>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</si>
  <si>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</si>
  <si>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</si>
  <si>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</si>
  <si>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</si>
  <si>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</si>
  <si>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</si>
  <si>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</si>
  <si>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</si>
  <si>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</si>
  <si>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</si>
  <si>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</si>
  <si>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</si>
  <si>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</si>
  <si>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</si>
  <si>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</si>
  <si>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</si>
  <si>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</si>
  <si>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</si>
  <si>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</si>
  <si>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</si>
  <si>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</si>
  <si>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</si>
  <si>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</si>
  <si>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</si>
  <si>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</si>
  <si>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</si>
  <si>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</si>
  <si>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</si>
  <si>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</si>
  <si>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</si>
  <si>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</si>
  <si>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</si>
  <si>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</si>
  <si>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</si>
  <si>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</si>
  <si>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</si>
  <si>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</si>
  <si>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</si>
  <si>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</si>
  <si>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</si>
  <si>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</si>
  <si>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</si>
  <si>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</si>
  <si>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</si>
  <si>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</si>
  <si>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</si>
  <si>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</si>
  <si>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</si>
  <si>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</si>
  <si>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</si>
  <si>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</si>
  <si>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</si>
  <si>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</si>
  <si>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</si>
  <si>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</si>
  <si>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</si>
  <si>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</si>
  <si>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</si>
  <si>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</si>
  <si>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</si>
  <si>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</si>
  <si>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</si>
  <si>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</si>
  <si>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</si>
  <si>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</si>
  <si>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</si>
  <si>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</si>
  <si>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</si>
  <si>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</si>
  <si>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</si>
  <si>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</si>
  <si>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</si>
  <si>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</si>
  <si>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</si>
  <si>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</si>
  <si>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</si>
  <si>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</si>
  <si>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</si>
  <si>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</si>
  <si>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</si>
  <si>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</si>
  <si>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</si>
  <si>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</si>
  <si>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</si>
  <si>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</si>
  <si>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</si>
  <si>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</si>
  <si>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</si>
  <si>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</si>
  <si>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</si>
  <si>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</si>
  <si>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</si>
  <si>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</si>
  <si>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</si>
  <si>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</si>
  <si>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</si>
  <si>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</si>
  <si>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</si>
  <si>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</si>
  <si>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</si>
  <si>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</si>
  <si>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</si>
  <si>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</si>
  <si>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</si>
  <si>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</si>
  <si>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</si>
  <si>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</si>
  <si>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</si>
  <si>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</si>
  <si>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</si>
  <si>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</si>
  <si>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</si>
  <si>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</si>
  <si>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</si>
  <si>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</si>
  <si>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</si>
  <si>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</si>
  <si>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</si>
  <si>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</si>
  <si>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</si>
  <si>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</si>
  <si>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</si>
  <si>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</si>
  <si>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</si>
  <si>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</si>
  <si>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</si>
  <si>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</si>
  <si>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</si>
  <si>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</si>
  <si>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</si>
  <si>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</si>
  <si>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</si>
  <si>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</si>
  <si>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</si>
  <si>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</si>
  <si>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</si>
  <si>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</si>
  <si>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</si>
  <si>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</si>
  <si>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</si>
  <si>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</si>
  <si>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</si>
  <si>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</si>
  <si>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</si>
  <si>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</si>
  <si>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</si>
  <si>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</si>
  <si>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</si>
  <si>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</si>
  <si>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</si>
  <si>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</si>
  <si>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</si>
  <si>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</si>
  <si>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</si>
  <si>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</si>
  <si>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</si>
  <si>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</si>
  <si>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</si>
  <si>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</si>
  <si>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</si>
  <si>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</si>
  <si>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</si>
  <si>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</si>
  <si>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</si>
  <si>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</si>
  <si>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</si>
  <si>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</si>
  <si>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</si>
  <si>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</si>
  <si>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</si>
  <si>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</si>
  <si>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</si>
  <si>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</si>
  <si>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</si>
  <si>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</si>
  <si>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</si>
  <si>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</si>
  <si>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</si>
  <si>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</si>
  <si>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</si>
  <si>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</si>
  <si>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</si>
  <si>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</si>
  <si>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</si>
  <si>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</si>
  <si>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</si>
  <si>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</si>
  <si>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</si>
  <si>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</si>
  <si>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</si>
  <si>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</si>
  <si>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</si>
  <si>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</si>
  <si>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</si>
  <si>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</si>
  <si>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</si>
  <si>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</si>
  <si>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</si>
  <si>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</si>
  <si>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</si>
  <si>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</si>
  <si>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</si>
  <si>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</si>
  <si>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</si>
  <si>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</si>
  <si>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</si>
  <si>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</si>
  <si>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</si>
  <si>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</si>
  <si>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</si>
  <si>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</si>
  <si>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</si>
  <si>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</si>
  <si>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</si>
  <si>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</si>
  <si>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</si>
  <si>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</si>
  <si>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</si>
  <si>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</si>
  <si>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</si>
  <si>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</si>
  <si>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</si>
  <si>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</si>
  <si>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</si>
  <si>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</si>
  <si>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</si>
  <si>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</si>
  <si>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</si>
  <si>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</si>
  <si>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</si>
  <si>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</si>
  <si>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</si>
  <si>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</si>
  <si>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</si>
  <si>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</si>
  <si>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</si>
  <si>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</si>
  <si>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</si>
  <si>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</si>
  <si>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</si>
  <si>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</si>
  <si>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</si>
  <si>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</si>
  <si>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</si>
  <si>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</si>
  <si>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</si>
  <si>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</si>
  <si>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</si>
  <si>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</si>
  <si>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</si>
  <si>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</si>
  <si>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</si>
  <si>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</si>
  <si>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</si>
  <si>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</si>
  <si>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</si>
  <si>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</si>
  <si>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</si>
  <si>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</si>
  <si>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</si>
  <si>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</si>
  <si>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</si>
  <si>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</si>
  <si>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</si>
  <si>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</si>
  <si>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</si>
  <si>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</si>
  <si>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</si>
  <si>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</si>
  <si>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</si>
  <si>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</si>
  <si>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</si>
  <si>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</si>
  <si>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</si>
  <si>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</si>
  <si>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</si>
  <si>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</si>
  <si>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</si>
  <si>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</si>
  <si>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</si>
  <si>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</si>
  <si>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</si>
  <si>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</si>
  <si>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</si>
  <si>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</si>
  <si>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</si>
  <si>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</si>
  <si>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</si>
  <si>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</si>
  <si>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</si>
  <si>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</si>
  <si>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</si>
  <si>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</si>
  <si>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</si>
  <si>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</si>
  <si>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</si>
  <si>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</si>
  <si>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</si>
  <si>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</si>
  <si>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</si>
  <si>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</si>
  <si>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</si>
  <si>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</si>
  <si>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</si>
  <si>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</si>
  <si>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</si>
  <si>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</si>
  <si>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</si>
  <si>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</si>
  <si>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</si>
  <si>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</si>
  <si>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</si>
  <si>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</si>
  <si>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</si>
  <si>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</si>
  <si>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</si>
  <si>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</si>
  <si>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</si>
  <si>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</si>
  <si>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</si>
  <si>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</si>
  <si>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</si>
  <si>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</si>
  <si>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</si>
  <si>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</si>
  <si>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</si>
  <si>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</si>
  <si>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</si>
  <si>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</si>
  <si>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</si>
  <si>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</si>
  <si>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</si>
  <si>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</si>
  <si>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</si>
  <si>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</si>
  <si>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</si>
  <si>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</si>
  <si>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</si>
  <si>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</si>
  <si>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</si>
  <si>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</si>
  <si>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</si>
  <si>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</si>
  <si>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</si>
  <si>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</si>
  <si>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</si>
  <si>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</si>
  <si>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</si>
  <si>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</si>
  <si>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</si>
  <si>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</si>
  <si>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</si>
  <si>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</si>
  <si>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</si>
  <si>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</si>
  <si>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</si>
  <si>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</si>
  <si>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</si>
  <si>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</si>
  <si>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</si>
  <si>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</si>
  <si>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</si>
  <si>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</si>
  <si>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</si>
  <si>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</si>
  <si>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</si>
  <si>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</si>
  <si>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</si>
  <si>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</si>
  <si>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</si>
  <si>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</si>
  <si>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</si>
  <si>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</si>
  <si>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</si>
  <si>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</si>
  <si>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</si>
  <si>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</si>
  <si>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</si>
  <si>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</si>
  <si>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</si>
  <si>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</si>
  <si>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</si>
  <si>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</si>
  <si>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</si>
  <si>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</si>
  <si>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</si>
  <si>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</si>
  <si>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</si>
  <si>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</si>
  <si>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</si>
  <si>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</si>
  <si>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</si>
  <si>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</si>
  <si>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</si>
  <si>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</si>
  <si>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</si>
  <si>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</si>
  <si>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</si>
  <si>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</si>
  <si>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</si>
  <si>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</si>
  <si>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</si>
  <si>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</si>
  <si>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</si>
  <si>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</si>
  <si>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</si>
  <si>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</si>
  <si>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</si>
  <si>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</si>
  <si>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</si>
  <si>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</si>
  <si>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</si>
  <si>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</si>
  <si>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</si>
  <si>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</si>
  <si>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</si>
  <si>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</si>
  <si>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</si>
  <si>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</si>
  <si>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</si>
  <si>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</si>
  <si>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</si>
  <si>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</si>
  <si>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</si>
  <si>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</si>
  <si>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</si>
  <si>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</si>
  <si>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</si>
  <si>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</si>
  <si>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</si>
  <si>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</si>
  <si>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</si>
  <si>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</si>
  <si>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</si>
  <si>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</si>
  <si>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</si>
  <si>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</si>
  <si>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</si>
  <si>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</si>
  <si>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</si>
  <si>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</si>
  <si>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</si>
  <si>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</si>
  <si>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</si>
  <si>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</si>
  <si>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</si>
  <si>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</si>
  <si>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</si>
  <si>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</si>
  <si>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</si>
  <si>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</si>
  <si>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</si>
  <si>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</si>
  <si>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</si>
  <si>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</si>
  <si>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</si>
  <si>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</si>
  <si>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</si>
  <si>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</si>
  <si>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</si>
  <si>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</si>
  <si>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</si>
  <si>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</si>
  <si>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</si>
  <si>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</si>
  <si>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</si>
  <si>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</si>
  <si>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</si>
  <si>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</si>
  <si>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</si>
  <si>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</si>
  <si>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</si>
  <si>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</si>
  <si>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</si>
  <si>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</si>
  <si>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</si>
  <si>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</si>
  <si>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</si>
  <si>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</si>
  <si>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</si>
  <si>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</si>
  <si>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</si>
  <si>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</si>
  <si>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</si>
  <si>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</si>
  <si>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</si>
  <si>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</si>
  <si>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</si>
  <si>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</si>
  <si>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</si>
  <si>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</si>
  <si>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</si>
  <si>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</si>
  <si>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</si>
  <si>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</si>
  <si>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</si>
  <si>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</si>
  <si>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</si>
  <si>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</si>
  <si>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</si>
  <si>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</si>
  <si>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</si>
  <si>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</si>
  <si>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</si>
  <si>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</si>
  <si>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</si>
  <si>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</si>
  <si>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</si>
  <si>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</si>
  <si>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</si>
  <si>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</si>
  <si>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</si>
  <si>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</si>
  <si>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</si>
  <si>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</si>
  <si>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</si>
  <si>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</si>
  <si>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</si>
  <si>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</si>
  <si>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</si>
  <si>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</si>
  <si>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</si>
  <si>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</si>
  <si>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</si>
  <si>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</si>
  <si>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</si>
  <si>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</si>
  <si>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</si>
  <si>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</si>
  <si>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</si>
  <si>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</si>
  <si>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</si>
  <si>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</si>
  <si>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</si>
  <si>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</si>
  <si>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</si>
  <si>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</si>
  <si>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</si>
  <si>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</si>
  <si>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</si>
  <si>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</si>
  <si>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</si>
  <si>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</si>
  <si>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</si>
  <si>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</si>
  <si>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</si>
  <si>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</si>
  <si>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</si>
  <si>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</si>
  <si>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</si>
  <si>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</si>
  <si>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</si>
  <si>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</si>
  <si>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</si>
  <si>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</si>
  <si>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</si>
  <si>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</si>
  <si>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</si>
  <si>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</si>
  <si>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</si>
  <si>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</si>
  <si>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</si>
  <si>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</si>
  <si>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</si>
  <si>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</si>
  <si>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</si>
  <si>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</si>
  <si>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</si>
  <si>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</si>
  <si>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</si>
  <si>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</si>
  <si>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</si>
  <si>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</si>
  <si>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</si>
  <si>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</si>
  <si>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</si>
  <si>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</si>
  <si>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</si>
  <si>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</si>
  <si>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</si>
  <si>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</si>
  <si>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</si>
  <si>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</si>
  <si>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</si>
  <si>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</si>
  <si>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</si>
  <si>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</si>
  <si>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</si>
  <si>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</si>
  <si>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</si>
  <si>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</si>
  <si>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</si>
  <si>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</si>
  <si>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</si>
  <si>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</si>
  <si>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</si>
  <si>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</si>
  <si>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</si>
  <si>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</si>
  <si>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</si>
  <si>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</si>
  <si>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</si>
  <si>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</si>
  <si>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</si>
  <si>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</si>
  <si>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</si>
  <si>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</si>
  <si>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</si>
  <si>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</si>
  <si>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</si>
  <si>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</si>
  <si>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</si>
  <si>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</si>
  <si>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</si>
  <si>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</si>
  <si>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</si>
  <si>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</si>
  <si>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</si>
  <si>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</si>
  <si>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</si>
  <si>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</si>
  <si>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</si>
  <si>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</si>
  <si>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</si>
  <si>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</si>
  <si>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</si>
  <si>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</si>
  <si>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</si>
  <si>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</si>
  <si>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</si>
  <si>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</si>
  <si>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</si>
  <si>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</si>
  <si>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</si>
  <si>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</si>
  <si>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</si>
  <si>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</si>
  <si>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</si>
  <si>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</si>
  <si>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</si>
  <si>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</si>
  <si>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</si>
  <si>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</si>
  <si>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</si>
  <si>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</si>
  <si>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</si>
  <si>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</si>
  <si>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</si>
  <si>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</si>
  <si>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</si>
  <si>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</si>
  <si>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</si>
  <si>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</si>
  <si>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</si>
  <si>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</si>
  <si>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</si>
  <si>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</si>
  <si>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</si>
  <si>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</si>
  <si>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</si>
  <si>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</si>
  <si>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</si>
  <si>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</si>
  <si>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</si>
  <si>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</si>
  <si>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</si>
  <si>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</si>
  <si>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</si>
  <si>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</si>
  <si>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</si>
  <si>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</si>
  <si>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</si>
  <si>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</si>
  <si>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</si>
  <si>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</si>
  <si>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</si>
  <si>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</si>
  <si>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</si>
  <si>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</si>
  <si>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</si>
  <si>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</si>
  <si>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</si>
  <si>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</si>
  <si>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</si>
  <si>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</si>
  <si>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</si>
  <si>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</si>
  <si>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</si>
  <si>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</si>
  <si>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</si>
  <si>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</si>
  <si>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</si>
  <si>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</si>
  <si>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</si>
  <si>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</si>
  <si>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</si>
  <si>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</si>
  <si>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</si>
  <si>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</si>
  <si>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</si>
  <si>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</si>
  <si>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</si>
  <si>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</si>
  <si>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</si>
  <si>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</si>
  <si>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</si>
  <si>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</si>
  <si>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</si>
  <si>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</si>
  <si>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</si>
  <si>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</si>
  <si>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</si>
  <si>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</si>
  <si>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</si>
  <si>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</si>
  <si>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</si>
  <si>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</si>
  <si>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</si>
  <si>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</si>
  <si>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</si>
  <si>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</si>
  <si>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</si>
  <si>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</si>
  <si>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</si>
  <si>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</si>
  <si>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</si>
  <si>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</si>
  <si>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</si>
  <si>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</si>
  <si>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</si>
  <si>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</si>
  <si>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</si>
  <si>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</si>
  <si>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</si>
  <si>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</si>
  <si>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</si>
  <si>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</si>
  <si>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</si>
  <si>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</si>
  <si>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</si>
  <si>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</si>
  <si>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</si>
  <si>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</si>
  <si>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</si>
  <si>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</si>
  <si>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</si>
  <si>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</si>
  <si>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</si>
  <si>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</si>
  <si>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</si>
  <si>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</si>
  <si>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</si>
  <si>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</si>
  <si>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</si>
  <si>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</si>
  <si>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</si>
  <si>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</si>
  <si>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</si>
  <si>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</si>
  <si>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</si>
  <si>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</si>
  <si>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</si>
  <si>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</si>
  <si>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</si>
  <si>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</si>
  <si>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</si>
  <si>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</si>
  <si>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</si>
  <si>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</si>
  <si>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</si>
  <si>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</si>
  <si>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</si>
  <si>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</si>
  <si>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</si>
  <si>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</si>
  <si>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</si>
  <si>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</si>
  <si>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</si>
  <si>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</si>
  <si>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</si>
  <si>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</si>
  <si>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</si>
  <si>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</si>
  <si>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</si>
  <si>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</si>
  <si>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</si>
  <si>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</si>
  <si>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</si>
  <si>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</si>
  <si>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</si>
  <si>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</si>
  <si>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</si>
  <si>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</si>
  <si>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</si>
  <si>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</si>
  <si>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</si>
  <si>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</si>
  <si>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</si>
  <si>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</si>
  <si>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</si>
  <si>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</si>
  <si>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</si>
  <si>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</si>
  <si>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</si>
  <si>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</si>
  <si>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</si>
  <si>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</si>
  <si>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</si>
  <si>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</si>
  <si>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</si>
  <si>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</si>
  <si>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</si>
  <si>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</si>
  <si>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</si>
  <si>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</si>
  <si>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</si>
  <si>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</si>
  <si>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</si>
  <si>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</si>
  <si>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</si>
  <si>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</si>
  <si>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</si>
  <si>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</si>
  <si>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</si>
  <si>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</si>
  <si>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</si>
  <si>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</si>
  <si>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</si>
  <si>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</si>
  <si>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</si>
  <si>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</si>
  <si>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</si>
  <si>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</si>
  <si>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</si>
  <si>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</si>
  <si>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</si>
  <si>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</si>
  <si>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</si>
  <si>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</si>
  <si>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</si>
  <si>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</si>
  <si>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</si>
  <si>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</si>
  <si>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</si>
  <si>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</si>
  <si>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</si>
  <si>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</si>
  <si>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</si>
  <si>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</si>
  <si>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</si>
  <si>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</si>
  <si>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</si>
  <si>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</si>
  <si>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</si>
  <si>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</si>
  <si>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</si>
  <si>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</si>
  <si>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</si>
  <si>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</si>
  <si>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</si>
  <si>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</si>
  <si>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</si>
  <si>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</si>
  <si>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</si>
  <si>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</si>
  <si>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</si>
  <si>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</si>
  <si>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</si>
  <si>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</si>
  <si>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</si>
  <si>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</si>
  <si>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</si>
  <si>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</si>
  <si>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</si>
  <si>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</si>
  <si>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</si>
  <si>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</si>
  <si>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</si>
  <si>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</si>
  <si>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</si>
  <si>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</si>
  <si>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</si>
  <si>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</si>
  <si>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</si>
  <si>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</si>
  <si>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</si>
  <si>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</si>
  <si>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</si>
  <si>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</si>
  <si>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</si>
  <si>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</si>
  <si>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</si>
  <si>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</si>
  <si>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</si>
  <si>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</si>
  <si>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</si>
  <si>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</si>
  <si>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</si>
  <si>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</si>
  <si>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</si>
  <si>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</si>
  <si>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</si>
  <si>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</si>
  <si>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</si>
  <si>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</si>
  <si>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</si>
  <si>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</si>
  <si>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</si>
  <si>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</si>
  <si>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</si>
  <si>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</si>
  <si>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</si>
  <si>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</si>
  <si>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</si>
  <si>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</si>
  <si>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</si>
  <si>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</si>
  <si>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</si>
  <si>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</si>
  <si>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</si>
  <si>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</si>
  <si>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</si>
  <si>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</si>
  <si>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</si>
  <si>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</si>
  <si>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</si>
  <si>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</si>
  <si>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</si>
  <si>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</si>
  <si>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</si>
  <si>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</si>
  <si>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</si>
  <si>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</si>
  <si>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</si>
  <si>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</si>
  <si>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</si>
  <si>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</si>
  <si>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</si>
  <si>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</si>
  <si>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</si>
  <si>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</si>
  <si>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</si>
  <si>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</si>
  <si>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</si>
  <si>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</si>
  <si>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</si>
  <si>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</si>
  <si>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</si>
  <si>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</si>
  <si>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</si>
  <si>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</si>
  <si>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</si>
  <si>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</si>
  <si>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</si>
  <si>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</si>
  <si>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</si>
  <si>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</si>
  <si>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</si>
  <si>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</si>
  <si>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</si>
  <si>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</si>
  <si>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</si>
  <si>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</si>
  <si>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</si>
  <si>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</si>
  <si>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</si>
  <si>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</si>
  <si>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</si>
  <si>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</si>
  <si>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</si>
  <si>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</si>
  <si>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</si>
  <si>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</si>
  <si>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</si>
  <si>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</si>
  <si>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</si>
  <si>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</si>
  <si>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</si>
  <si>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</si>
  <si>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</si>
  <si>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</si>
  <si>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</si>
  <si>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</si>
  <si>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</si>
  <si>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</si>
  <si>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</si>
  <si>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</si>
  <si>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</si>
  <si>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</si>
  <si>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</si>
  <si>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</si>
  <si>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</si>
  <si>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</si>
  <si>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</si>
  <si>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</si>
  <si>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</si>
  <si>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</si>
  <si>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</si>
  <si>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</si>
  <si>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</si>
  <si>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</si>
  <si>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</si>
  <si>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</si>
  <si>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</si>
  <si>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</si>
  <si>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</si>
  <si>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</si>
  <si>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</si>
  <si>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</si>
  <si>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</si>
  <si>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</si>
  <si>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</si>
  <si>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</si>
  <si>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</si>
  <si>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</si>
  <si>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</si>
  <si>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</si>
  <si>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</si>
  <si>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</si>
  <si>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</si>
  <si>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</si>
  <si>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</si>
  <si>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</si>
  <si>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</si>
  <si>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</si>
  <si>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</si>
  <si>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</si>
  <si>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</si>
  <si>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</si>
  <si>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</si>
  <si>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</si>
  <si>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</si>
  <si>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</si>
  <si>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</si>
  <si>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</si>
  <si>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</si>
  <si>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</si>
  <si>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</si>
  <si>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</si>
  <si>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</si>
  <si>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</si>
  <si>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</si>
  <si>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</si>
  <si>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</si>
  <si>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</si>
  <si>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</si>
  <si>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</si>
  <si>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</si>
  <si>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</si>
  <si>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</si>
  <si>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</si>
  <si>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</si>
  <si>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</si>
  <si>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</si>
  <si>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</si>
  <si>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</si>
  <si>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</si>
  <si>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</si>
  <si>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</si>
  <si>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</si>
  <si>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</si>
  <si>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</si>
  <si>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</si>
  <si>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</si>
  <si>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</si>
  <si>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</si>
  <si>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</si>
  <si>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</si>
  <si>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</si>
  <si>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</si>
  <si>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</si>
  <si>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</si>
  <si>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</si>
  <si>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</si>
  <si>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</si>
  <si>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</si>
  <si>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</si>
  <si>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</si>
  <si>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</si>
  <si>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</si>
  <si>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</si>
  <si>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</si>
  <si>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</si>
  <si>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</si>
  <si>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</si>
  <si>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</si>
  <si>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</si>
  <si>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</si>
  <si>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</si>
  <si>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</si>
  <si>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</si>
  <si>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</si>
  <si>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</si>
  <si>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</si>
  <si>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</si>
  <si>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</si>
  <si>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</si>
  <si>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</si>
  <si>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</si>
  <si>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</si>
  <si>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</si>
  <si>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</si>
  <si>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</si>
  <si>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</si>
  <si>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</si>
  <si>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</si>
  <si>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</si>
  <si>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</si>
  <si>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</si>
  <si>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</si>
  <si>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</si>
  <si>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</si>
  <si>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</si>
  <si>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</si>
  <si>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</si>
  <si>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</si>
  <si>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</si>
  <si>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</si>
  <si>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</si>
  <si>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</si>
  <si>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</si>
  <si>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</si>
  <si>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</si>
  <si>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</si>
  <si>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</si>
  <si>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</si>
  <si>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</si>
  <si>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</si>
  <si>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</si>
  <si>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</si>
  <si>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</si>
  <si>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</si>
  <si>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</si>
  <si>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</si>
  <si>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</si>
  <si>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</si>
  <si>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</si>
  <si>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</si>
  <si>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</si>
  <si>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</si>
  <si>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</si>
  <si>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</si>
  <si>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</si>
  <si>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</si>
  <si>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</si>
  <si>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</si>
  <si>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</si>
  <si>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</si>
  <si>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</si>
  <si>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</si>
  <si>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</si>
  <si>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</si>
  <si>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</si>
  <si>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</si>
  <si>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</si>
  <si>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</si>
  <si>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</si>
  <si>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</si>
  <si>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</si>
  <si>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</si>
  <si>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</si>
  <si>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</si>
  <si>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</si>
  <si>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</si>
  <si>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</si>
  <si>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</si>
  <si>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</si>
  <si>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</si>
  <si>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</si>
  <si>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</si>
  <si>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</si>
  <si>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</si>
  <si>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</si>
  <si>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</si>
  <si>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</si>
  <si>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</si>
  <si>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</si>
  <si>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</si>
  <si>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</si>
  <si>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</si>
  <si>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</si>
  <si>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</si>
  <si>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</si>
  <si>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</si>
  <si>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</si>
  <si>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</si>
  <si>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</si>
  <si>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</si>
  <si>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</si>
  <si>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</si>
  <si>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</si>
  <si>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</si>
  <si>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</si>
  <si>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</si>
  <si>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</si>
  <si>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</si>
  <si>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</si>
  <si>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</si>
  <si>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</si>
  <si>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</si>
  <si>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</si>
  <si>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</si>
  <si>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</si>
  <si>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</si>
  <si>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</si>
  <si>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</si>
  <si>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</si>
  <si>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</si>
  <si>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</si>
  <si>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</si>
  <si>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</si>
  <si>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</si>
  <si>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</si>
  <si>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</si>
  <si>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</si>
  <si>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</si>
  <si>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</si>
  <si>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</si>
  <si>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</si>
  <si>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</si>
  <si>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</si>
  <si>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</si>
  <si>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</si>
  <si>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</si>
  <si>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</si>
  <si>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</si>
  <si>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</si>
  <si>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</si>
  <si>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</si>
  <si>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</si>
  <si>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</si>
  <si>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</si>
  <si>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</si>
  <si>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</si>
  <si>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</si>
  <si>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</si>
  <si>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</si>
  <si>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</si>
  <si>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</si>
  <si>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</si>
  <si>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</si>
  <si>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</si>
  <si>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</si>
  <si>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</si>
  <si>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</si>
  <si>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</si>
  <si>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</si>
  <si>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</si>
  <si>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</si>
  <si>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</si>
  <si>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</si>
  <si>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</si>
  <si>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</si>
  <si>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</si>
  <si>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</si>
  <si>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</si>
  <si>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</si>
  <si>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</si>
  <si>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</si>
  <si>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</si>
  <si>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</si>
  <si>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</si>
  <si>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</si>
  <si>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</si>
  <si>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</si>
  <si>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</si>
  <si>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</si>
  <si>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</si>
  <si>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</si>
  <si>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</si>
  <si>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</si>
  <si>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</si>
  <si>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</si>
  <si>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</si>
  <si>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</si>
  <si>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</si>
  <si>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</si>
  <si>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</si>
  <si>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</si>
  <si>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</si>
  <si>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</si>
  <si>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</si>
  <si>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</si>
  <si>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</si>
  <si>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</si>
  <si>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</si>
  <si>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</si>
  <si>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</si>
  <si>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</si>
  <si>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</si>
  <si>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</si>
  <si>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</si>
  <si>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</si>
  <si>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</si>
  <si>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</si>
  <si>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</si>
  <si>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</si>
  <si>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</si>
  <si>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</si>
  <si>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</si>
  <si>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</si>
  <si>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</si>
  <si>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</si>
  <si>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</si>
  <si>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</si>
  <si>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</si>
  <si>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</si>
  <si>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</si>
  <si>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</si>
  <si>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</si>
  <si>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</si>
  <si>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</si>
  <si>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</si>
  <si>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</si>
  <si>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</si>
  <si>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</si>
  <si>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</si>
  <si>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</si>
  <si>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</si>
  <si>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</si>
  <si>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</si>
  <si>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</si>
  <si>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</si>
  <si>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</si>
  <si>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</si>
  <si>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</si>
  <si>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</si>
  <si>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</si>
  <si>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</si>
  <si>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</si>
  <si>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</si>
  <si>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</si>
  <si>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</si>
  <si>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</si>
  <si>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</si>
  <si>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</si>
  <si>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</si>
  <si>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</si>
  <si>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</si>
  <si>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</si>
  <si>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</si>
  <si>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</si>
  <si>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</si>
  <si>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</si>
  <si>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</si>
  <si>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</si>
  <si>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</si>
  <si>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</si>
  <si>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</si>
  <si>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</si>
  <si>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</si>
  <si>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</si>
  <si>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</si>
  <si>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</si>
  <si>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</si>
  <si>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</si>
  <si>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</si>
  <si>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</si>
  <si>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</si>
  <si>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</si>
  <si>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</si>
  <si>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</si>
  <si>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</si>
  <si>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</si>
  <si>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</si>
  <si>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</si>
  <si>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</si>
  <si>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</si>
  <si>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</si>
  <si>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</si>
  <si>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</si>
  <si>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</si>
  <si>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</si>
  <si>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</si>
  <si>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</si>
  <si>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</si>
  <si>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</si>
  <si>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</si>
  <si>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</si>
  <si>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</si>
  <si>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</si>
  <si>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</si>
  <si>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</si>
  <si>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</si>
  <si>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</si>
  <si>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</si>
  <si>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</si>
  <si>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</si>
  <si>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</si>
  <si>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</si>
  <si>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</si>
  <si>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</si>
  <si>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</si>
  <si>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</si>
  <si>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</si>
  <si>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</si>
  <si>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</si>
  <si>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</si>
  <si>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</si>
  <si>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</si>
  <si>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</si>
  <si>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</si>
  <si>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</si>
  <si>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</si>
  <si>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</si>
  <si>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</si>
  <si>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</si>
  <si>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</si>
  <si>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</si>
  <si>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</si>
  <si>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</si>
  <si>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</si>
  <si>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</si>
  <si>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</si>
  <si>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</si>
  <si>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</si>
  <si>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</si>
  <si>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</si>
  <si>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</si>
  <si>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</si>
  <si>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</si>
  <si>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</si>
  <si>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</si>
  <si>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</si>
  <si>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</si>
  <si>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</si>
  <si>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</si>
  <si>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</si>
  <si>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</si>
  <si>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</si>
  <si>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</si>
  <si>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</si>
  <si>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</si>
  <si>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</si>
  <si>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</si>
  <si>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</si>
  <si>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</si>
  <si>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</si>
  <si>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</si>
  <si>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</si>
  <si>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</si>
  <si>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</si>
  <si>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</si>
  <si>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</si>
  <si>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</si>
  <si>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</si>
  <si>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</si>
  <si>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</si>
  <si>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</si>
  <si>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</si>
  <si>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</si>
  <si>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</si>
  <si>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</si>
  <si>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</si>
  <si>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</si>
  <si>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</si>
  <si>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</si>
  <si>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</si>
  <si>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</si>
  <si>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</si>
  <si>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</si>
  <si>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</si>
  <si>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</si>
  <si>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</si>
  <si>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</si>
  <si>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</si>
  <si>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</si>
  <si>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</si>
  <si>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</si>
  <si>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</si>
  <si>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</si>
  <si>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</si>
  <si>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</si>
  <si>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</si>
  <si>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</si>
  <si>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</si>
  <si>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</si>
  <si>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</si>
  <si>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</si>
  <si>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</si>
  <si>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</si>
  <si>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</si>
  <si>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</si>
  <si>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</si>
  <si>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</si>
  <si>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</si>
  <si>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</si>
  <si>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</si>
  <si>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</si>
  <si>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</si>
  <si>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</si>
  <si>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</si>
  <si>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</si>
  <si>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</si>
  <si>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</si>
  <si>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</si>
  <si>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</si>
  <si>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</si>
  <si>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</si>
  <si>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</si>
  <si>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</si>
  <si>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</si>
  <si>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</si>
  <si>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</si>
  <si>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</si>
  <si>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</si>
  <si>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</si>
  <si>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</si>
  <si>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</si>
  <si>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</si>
  <si>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</si>
  <si>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</si>
  <si>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</si>
  <si>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</si>
  <si>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</si>
  <si>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</si>
  <si>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</si>
  <si>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</si>
  <si>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</si>
  <si>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</si>
  <si>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</si>
  <si>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</si>
  <si>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</si>
  <si>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</si>
  <si>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</si>
  <si>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</si>
  <si>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</si>
  <si>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</si>
  <si>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</si>
  <si>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</si>
  <si>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</si>
  <si>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</si>
  <si>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</si>
  <si>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</si>
  <si>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</si>
  <si>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</si>
  <si>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</si>
  <si>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</si>
  <si>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</si>
  <si>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</si>
  <si>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</si>
  <si>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</si>
  <si>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</si>
  <si>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</si>
  <si>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</si>
  <si>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</si>
  <si>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</si>
  <si>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</si>
  <si>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</si>
  <si>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</si>
  <si>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</si>
  <si>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</si>
  <si>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</si>
  <si>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</si>
  <si>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</si>
  <si>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</si>
  <si>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</si>
  <si>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</si>
  <si>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</si>
  <si>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</si>
  <si>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</si>
  <si>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</si>
  <si>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</si>
  <si>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</si>
  <si>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</si>
  <si>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</si>
  <si>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</si>
  <si>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</si>
  <si>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</si>
  <si>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</si>
  <si>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</si>
  <si>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</si>
  <si>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</si>
  <si>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</si>
  <si>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</si>
  <si>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</si>
  <si>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</si>
  <si>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</si>
  <si>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</si>
  <si>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</si>
  <si>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</si>
  <si>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</si>
  <si>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</si>
  <si>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</si>
  <si>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</si>
  <si>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</si>
  <si>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</si>
  <si>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</si>
  <si>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</si>
  <si>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</si>
  <si>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</si>
  <si>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</si>
  <si>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</si>
  <si>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</si>
  <si>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</si>
  <si>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</si>
  <si>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</si>
  <si>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</si>
  <si>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</si>
  <si>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</si>
  <si>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</si>
  <si>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</si>
  <si>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</si>
  <si>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</si>
  <si>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</si>
  <si>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</si>
  <si>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</si>
  <si>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</si>
  <si>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</si>
  <si>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</si>
  <si>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</si>
  <si>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</si>
  <si>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</si>
  <si>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</si>
  <si>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</si>
  <si>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</si>
  <si>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</si>
  <si>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</si>
  <si>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</si>
  <si>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</si>
  <si>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</si>
  <si>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</si>
  <si>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</si>
  <si>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</si>
  <si>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</si>
  <si>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</si>
  <si>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</si>
  <si>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</si>
  <si>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</si>
  <si>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</si>
  <si>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</si>
  <si>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</si>
  <si>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</si>
  <si>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</si>
  <si>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</si>
  <si>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</si>
  <si>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</si>
  <si>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</si>
  <si>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</si>
  <si>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</si>
  <si>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</si>
  <si>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</si>
  <si>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</si>
  <si>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</si>
  <si>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</si>
  <si>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</si>
  <si>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</si>
  <si>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</si>
  <si>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</si>
  <si>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</si>
  <si>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</si>
  <si>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</si>
  <si>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</si>
  <si>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</si>
  <si>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</si>
  <si>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</si>
  <si>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</si>
  <si>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</si>
  <si>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</si>
  <si>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</si>
  <si>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</si>
  <si>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</si>
  <si>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</si>
  <si>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</si>
  <si>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</si>
  <si>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</si>
  <si>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</si>
  <si>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</si>
  <si>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</si>
  <si>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</si>
  <si>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</si>
  <si>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</si>
  <si>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</si>
  <si>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</si>
  <si>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</si>
  <si>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</si>
  <si>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</si>
  <si>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</si>
  <si>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</si>
  <si>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</si>
  <si>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</si>
  <si>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</si>
  <si>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</si>
  <si>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</si>
  <si>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</si>
  <si>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</si>
  <si>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</si>
  <si>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</si>
  <si>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</si>
  <si>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</si>
  <si>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</si>
  <si>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</si>
  <si>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</si>
  <si>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</si>
  <si>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</si>
  <si>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</si>
  <si>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</si>
  <si>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</si>
  <si>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</si>
  <si>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</si>
  <si>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</si>
  <si>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</si>
  <si>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</si>
  <si>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</si>
  <si>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</si>
  <si>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</si>
  <si>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</si>
  <si>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</si>
  <si>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</si>
  <si>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</si>
  <si>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</si>
  <si>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</si>
  <si>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</si>
  <si>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</si>
  <si>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</si>
  <si>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</si>
  <si>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</si>
  <si>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</si>
  <si>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</si>
  <si>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</si>
  <si>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</si>
  <si>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</si>
  <si>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</si>
  <si>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</si>
  <si>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</si>
  <si>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</si>
  <si>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</si>
  <si>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</si>
  <si>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</si>
  <si>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</si>
  <si>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</si>
  <si>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</si>
  <si>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</si>
  <si>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</si>
  <si>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</si>
  <si>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</si>
  <si>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</si>
  <si>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</si>
  <si>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</si>
  <si>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</si>
  <si>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</si>
  <si>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</si>
  <si>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</si>
  <si>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</si>
  <si>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</si>
  <si>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</si>
  <si>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</si>
  <si>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</si>
  <si>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</si>
  <si>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</si>
  <si>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</si>
  <si>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</si>
  <si>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</si>
  <si>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</si>
  <si>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</si>
  <si>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</si>
  <si>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</si>
  <si>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</si>
  <si>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</si>
  <si>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</si>
  <si>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</si>
  <si>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</si>
  <si>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</si>
  <si>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</si>
  <si>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</si>
  <si>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</si>
  <si>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</si>
  <si>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</si>
  <si>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</si>
  <si>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</si>
  <si>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</si>
  <si>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</si>
  <si>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</si>
  <si>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</si>
  <si>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</si>
  <si>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</si>
  <si>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</si>
  <si>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</si>
  <si>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</si>
  <si>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</si>
  <si>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</si>
  <si>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</si>
  <si>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</si>
  <si>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</si>
  <si>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</si>
  <si>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</si>
  <si>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</si>
  <si>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</si>
  <si>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</si>
  <si>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</si>
  <si>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</si>
  <si>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</si>
  <si>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</si>
  <si>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</si>
  <si>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</si>
  <si>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</si>
  <si>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</si>
  <si>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</si>
  <si>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</si>
  <si>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</si>
  <si>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</si>
  <si>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</si>
  <si>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</si>
  <si>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</si>
  <si>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</si>
  <si>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</si>
  <si>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</si>
  <si>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</si>
  <si>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</si>
  <si>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</si>
  <si>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</si>
  <si>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</si>
  <si>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</si>
  <si>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</si>
  <si>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</si>
  <si>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</si>
  <si>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</si>
  <si>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</si>
  <si>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</si>
  <si>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</si>
  <si>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</si>
  <si>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</si>
  <si>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</si>
  <si>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</si>
  <si>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</si>
  <si>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</si>
  <si>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</si>
  <si>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</si>
  <si>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</si>
  <si>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</si>
  <si>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</si>
  <si>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</si>
  <si>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</si>
  <si>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</si>
  <si>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</si>
  <si>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</si>
  <si>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</si>
  <si>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</si>
  <si>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</si>
  <si>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</si>
  <si>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</si>
  <si>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</si>
  <si>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</si>
  <si>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</si>
  <si>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</si>
  <si>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</si>
  <si>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</si>
  <si>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</si>
  <si>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</si>
  <si>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</si>
  <si>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</si>
  <si>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</si>
  <si>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</si>
  <si>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</si>
  <si>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</si>
  <si>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</si>
  <si>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</si>
  <si>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</si>
  <si>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</si>
  <si>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</si>
  <si>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</si>
  <si>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</si>
  <si>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</si>
  <si>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</si>
  <si>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</si>
  <si>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</si>
  <si>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</si>
  <si>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</si>
  <si>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</si>
  <si>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</si>
  <si>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</si>
  <si>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</si>
  <si>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</si>
  <si>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</si>
  <si>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</si>
  <si>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</si>
  <si>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</si>
  <si>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</si>
  <si>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</si>
  <si>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</si>
  <si>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</si>
  <si>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</si>
  <si>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</si>
  <si>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</si>
  <si>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</si>
  <si>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</si>
  <si>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</si>
  <si>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</si>
  <si>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</si>
  <si>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</si>
  <si>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</si>
  <si>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</si>
  <si>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</si>
  <si>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</si>
  <si>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</si>
  <si>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</si>
  <si>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</si>
  <si>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</si>
  <si>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</si>
  <si>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</si>
  <si>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</si>
  <si>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</si>
  <si>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</si>
  <si>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</si>
  <si>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</si>
  <si>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</si>
  <si>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</si>
  <si>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</si>
  <si>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</si>
  <si>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</si>
  <si>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</si>
  <si>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</si>
  <si>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</si>
  <si>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</si>
  <si>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</si>
  <si>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</si>
  <si>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</si>
  <si>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</si>
  <si>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</si>
  <si>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</si>
  <si>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</si>
  <si>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</si>
  <si>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</si>
  <si>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</si>
  <si>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</si>
  <si>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</si>
  <si>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</si>
  <si>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</si>
  <si>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</si>
  <si>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</si>
  <si>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</si>
  <si>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</si>
  <si>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</si>
  <si>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</si>
  <si>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</si>
  <si>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</si>
  <si>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</si>
  <si>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</si>
  <si>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</si>
  <si>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</si>
  <si>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</si>
  <si>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</si>
  <si>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</si>
  <si>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</si>
  <si>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</si>
  <si>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</si>
  <si>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</si>
  <si>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</si>
  <si>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</si>
  <si>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</si>
  <si>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</si>
  <si>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</si>
  <si>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</si>
  <si>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</si>
  <si>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</si>
  <si>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</si>
  <si>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</si>
  <si>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</si>
  <si>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</si>
  <si>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</si>
  <si>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</si>
  <si>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</si>
  <si>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</si>
  <si>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</si>
  <si>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</si>
  <si>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</si>
  <si>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</si>
  <si>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</si>
  <si>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</si>
  <si>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</si>
  <si>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</si>
  <si>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</si>
  <si>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</si>
  <si>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</si>
  <si>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</si>
  <si>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</si>
  <si>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</si>
  <si>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</si>
  <si>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</si>
  <si>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</si>
  <si>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</si>
  <si>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</si>
  <si>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</si>
  <si>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</si>
  <si>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</si>
  <si>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</si>
  <si>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</si>
  <si>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</si>
  <si>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</si>
  <si>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</si>
  <si>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</si>
  <si>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</si>
  <si>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</si>
  <si>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</si>
  <si>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</si>
  <si>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</si>
  <si>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</si>
  <si>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</si>
  <si>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</si>
  <si>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</si>
  <si>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</si>
  <si>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</si>
  <si>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</si>
  <si>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</si>
  <si>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</si>
  <si>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</si>
  <si>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</si>
  <si>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</si>
  <si>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</si>
  <si>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</si>
  <si>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</si>
  <si>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</si>
  <si>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</si>
  <si>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</si>
  <si>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</si>
  <si>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</si>
  <si>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</si>
  <si>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</si>
  <si>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</si>
  <si>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</si>
  <si>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</si>
  <si>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</si>
  <si>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</si>
  <si>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</si>
  <si>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</si>
  <si>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</si>
  <si>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</si>
  <si>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</si>
  <si>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</si>
  <si>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</si>
  <si>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</si>
  <si>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</si>
  <si>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</si>
  <si>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</si>
  <si>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</si>
  <si>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</si>
  <si>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</si>
  <si>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</si>
  <si>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</si>
  <si>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</si>
  <si>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</si>
  <si>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</si>
  <si>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</si>
  <si>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</si>
  <si>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</si>
  <si>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</si>
  <si>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</si>
  <si>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</si>
  <si>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</si>
  <si>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</si>
  <si>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</si>
  <si>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</si>
  <si>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</si>
  <si>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</si>
  <si>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</si>
  <si>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</si>
  <si>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</si>
  <si>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</si>
  <si>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</si>
  <si>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</si>
  <si>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</si>
  <si>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</si>
  <si>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</si>
  <si>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</si>
  <si>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</si>
  <si>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</si>
  <si>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</si>
  <si>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</si>
  <si>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</si>
  <si>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</si>
  <si>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</si>
  <si>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</si>
  <si>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</si>
  <si>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</si>
  <si>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</si>
  <si>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</si>
  <si>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</si>
  <si>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</si>
  <si>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</si>
  <si>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</si>
  <si>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</si>
  <si>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</si>
  <si>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</si>
  <si>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</si>
  <si>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</si>
  <si>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</si>
  <si>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</si>
  <si>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</si>
  <si>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</si>
  <si>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</si>
  <si>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</si>
  <si>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</si>
  <si>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</si>
  <si>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</si>
  <si>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</si>
  <si>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</si>
  <si>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</si>
  <si>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</si>
  <si>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</si>
  <si>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</si>
  <si>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</si>
  <si>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</si>
  <si>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</si>
  <si>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</si>
  <si>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</si>
  <si>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</si>
  <si>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</si>
  <si>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</si>
  <si>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</si>
  <si>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</si>
  <si>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</si>
  <si>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</si>
  <si>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</si>
  <si>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</si>
  <si>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</si>
  <si>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</si>
  <si>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</si>
  <si>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</si>
  <si>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</si>
  <si>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</si>
  <si>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</si>
  <si>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</si>
  <si>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</si>
  <si>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</si>
  <si>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</si>
  <si>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</si>
  <si>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</si>
  <si>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</si>
  <si>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</si>
  <si>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</si>
  <si>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</si>
  <si>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</si>
  <si>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</si>
  <si>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</si>
  <si>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</si>
  <si>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</si>
  <si>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</si>
  <si>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</si>
  <si>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</si>
  <si>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</si>
  <si>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</si>
  <si>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</si>
  <si>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</si>
  <si>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</si>
  <si>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</si>
  <si>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</si>
  <si>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</si>
  <si>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</si>
  <si>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</si>
  <si>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</si>
  <si>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</si>
  <si>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</si>
  <si>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</si>
  <si>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</si>
  <si>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</si>
  <si>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</si>
  <si>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</si>
  <si>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</si>
  <si>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</si>
  <si>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</si>
  <si>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</si>
  <si>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</si>
  <si>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</si>
  <si>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</si>
  <si>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</si>
  <si>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</si>
  <si>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</si>
  <si>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</si>
  <si>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</si>
  <si>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</si>
  <si>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</si>
  <si>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</si>
  <si>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</si>
  <si>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</si>
  <si>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</si>
  <si>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</si>
  <si>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</si>
  <si>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</si>
  <si>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</si>
  <si>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</si>
  <si>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</si>
  <si>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</si>
  <si>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</si>
  <si>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</si>
  <si>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</si>
  <si>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</si>
  <si>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</si>
  <si>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</si>
  <si>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</si>
  <si>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</si>
  <si>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</si>
  <si>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</si>
  <si>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</si>
  <si>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</si>
  <si>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</si>
  <si>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</si>
  <si>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</si>
  <si>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</si>
  <si>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</si>
  <si>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</si>
  <si>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</si>
  <si>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</si>
  <si>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</si>
  <si>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</si>
  <si>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</si>
  <si>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</si>
  <si>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</si>
  <si>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</si>
  <si>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</si>
  <si>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</si>
  <si>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</si>
  <si>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</si>
  <si>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</si>
  <si>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</si>
  <si>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</si>
  <si>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</si>
  <si>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</si>
  <si>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</si>
  <si>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</si>
  <si>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</si>
  <si>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</si>
  <si>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</si>
  <si>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</si>
  <si>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</si>
  <si>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</si>
  <si>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</si>
  <si>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</si>
  <si>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</si>
  <si>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</si>
  <si>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</si>
  <si>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</si>
  <si>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</si>
  <si>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</si>
  <si>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</si>
  <si>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</si>
  <si>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</si>
  <si>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</si>
  <si>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</si>
  <si>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</si>
  <si>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</si>
  <si>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</si>
  <si>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</si>
  <si>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</si>
  <si>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</si>
  <si>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</si>
  <si>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</si>
  <si>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</si>
  <si>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</si>
  <si>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</si>
  <si>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</si>
  <si>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</si>
  <si>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</si>
  <si>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</si>
  <si>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</si>
  <si>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</si>
  <si>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</si>
  <si>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</si>
  <si>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</si>
  <si>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</si>
  <si>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</si>
  <si>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</si>
  <si>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</si>
  <si>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</si>
  <si>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</si>
  <si>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</si>
  <si>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</si>
  <si>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</si>
  <si>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</si>
  <si>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</si>
  <si>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</si>
  <si>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</si>
  <si>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</si>
  <si>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</si>
  <si>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</si>
  <si>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</si>
  <si>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</si>
  <si>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</si>
  <si>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</si>
  <si>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</si>
  <si>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</si>
  <si>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</si>
  <si>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</si>
  <si>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</si>
  <si>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</si>
  <si>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</si>
  <si>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</si>
  <si>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</si>
  <si>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</si>
  <si>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</si>
  <si>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</si>
  <si>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</si>
  <si>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</si>
  <si>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</si>
  <si>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</si>
  <si>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</si>
  <si>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</si>
  <si>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</si>
  <si>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</si>
  <si>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</si>
  <si>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</si>
  <si>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</si>
  <si>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</si>
  <si>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</si>
  <si>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</si>
  <si>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</si>
  <si>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</si>
  <si>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</si>
  <si>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</si>
  <si>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</si>
  <si>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</si>
  <si>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</si>
  <si>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</si>
  <si>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</si>
  <si>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</si>
  <si>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</si>
  <si>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</si>
  <si>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</si>
  <si>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</si>
  <si>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</si>
  <si>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</si>
  <si>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</si>
  <si>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</si>
  <si>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</si>
  <si>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</si>
  <si>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</si>
  <si>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</si>
  <si>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</si>
  <si>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</si>
  <si>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</si>
  <si>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</si>
  <si>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</si>
  <si>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</si>
  <si>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</si>
  <si>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</si>
  <si>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</si>
  <si>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</si>
  <si>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</si>
  <si>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</si>
  <si>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</si>
  <si>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</si>
  <si>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</si>
  <si>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</si>
  <si>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</si>
  <si>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</si>
  <si>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</si>
  <si>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</si>
  <si>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</si>
  <si>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</si>
  <si>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</si>
  <si>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</si>
  <si>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</si>
  <si>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</si>
  <si>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</si>
  <si>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</si>
  <si>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</si>
  <si>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</si>
  <si>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</si>
  <si>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</si>
  <si>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</si>
  <si>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</si>
  <si>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</si>
  <si>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</si>
  <si>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</si>
  <si>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</si>
  <si>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</si>
  <si>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</si>
  <si>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</si>
  <si>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</si>
  <si>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</si>
  <si>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</si>
  <si>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</si>
  <si>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</si>
  <si>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</si>
  <si>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</si>
  <si>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</si>
  <si>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</si>
  <si>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</si>
  <si>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</si>
  <si>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</si>
  <si>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</si>
  <si>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</si>
  <si>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</si>
  <si>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</si>
  <si>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</si>
  <si>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</si>
  <si>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</si>
  <si>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</si>
  <si>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</si>
  <si>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</si>
  <si>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</si>
  <si>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</si>
  <si>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</si>
  <si>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</si>
  <si>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</si>
  <si>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</si>
  <si>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</si>
  <si>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</si>
  <si>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</si>
  <si>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</si>
  <si>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</si>
  <si>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</si>
  <si>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</si>
  <si>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</si>
  <si>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</si>
  <si>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</si>
  <si>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</si>
  <si>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</si>
  <si>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</si>
  <si>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</si>
  <si>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</si>
  <si>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</si>
  <si>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</si>
  <si>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</si>
  <si>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</si>
  <si>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</si>
  <si>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</si>
  <si>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</si>
  <si>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</si>
  <si>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</si>
  <si>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</si>
  <si>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</si>
  <si>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</si>
  <si>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</si>
  <si>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</si>
  <si>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</si>
  <si>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</si>
  <si>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</si>
  <si>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</si>
  <si>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</si>
  <si>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</si>
  <si>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</si>
  <si>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</si>
  <si>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</si>
  <si>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</si>
  <si>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</si>
  <si>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</si>
  <si>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</si>
  <si>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</si>
  <si>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</si>
  <si>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</si>
  <si>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</si>
  <si>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</si>
  <si>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</si>
  <si>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</si>
  <si>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</si>
  <si>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</si>
  <si>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</si>
  <si>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</si>
  <si>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</si>
  <si>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</si>
  <si>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</si>
  <si>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</si>
  <si>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</si>
  <si>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</si>
  <si>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</si>
  <si>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</si>
  <si>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</si>
  <si>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</si>
  <si>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</si>
  <si>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</si>
  <si>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</si>
  <si>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</si>
  <si>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</si>
  <si>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</si>
  <si>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</si>
  <si>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</si>
  <si>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</si>
  <si>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</si>
  <si>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</si>
  <si>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</si>
  <si>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</si>
  <si>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</si>
  <si>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</si>
  <si>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</si>
  <si>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</si>
  <si>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</si>
  <si>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</si>
  <si>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</si>
  <si>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</si>
  <si>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</si>
  <si>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</si>
  <si>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</si>
  <si>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</si>
  <si>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</si>
  <si>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</si>
  <si>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</si>
  <si>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</si>
  <si>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</si>
  <si>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</si>
  <si>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</si>
  <si>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</si>
  <si>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</si>
  <si>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</si>
  <si>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</si>
  <si>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</si>
  <si>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</si>
  <si>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</si>
  <si>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</si>
  <si>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</si>
  <si>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</si>
  <si>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</si>
  <si>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</si>
  <si>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</si>
  <si>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</si>
  <si>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</si>
  <si>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</si>
  <si>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</si>
  <si>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</si>
  <si>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</si>
  <si>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</si>
  <si>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</si>
  <si>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</si>
  <si>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</si>
  <si>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</si>
  <si>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</si>
  <si>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</si>
  <si>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</si>
  <si>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</si>
  <si>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</si>
  <si>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</si>
  <si>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</si>
  <si>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</si>
  <si>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</si>
  <si>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</si>
  <si>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</si>
  <si>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</si>
  <si>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</si>
  <si>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</si>
  <si>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</si>
  <si>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</si>
  <si>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</si>
  <si>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</si>
  <si>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</si>
  <si>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</si>
  <si>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</si>
  <si>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</si>
  <si>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</si>
  <si>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</si>
  <si>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</si>
  <si>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</si>
  <si>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</si>
  <si>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</si>
  <si>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</si>
  <si>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</si>
  <si>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</si>
  <si>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</si>
  <si>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</si>
  <si>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</si>
  <si>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</si>
  <si>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</si>
  <si>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</si>
  <si>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</si>
  <si>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</si>
  <si>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</si>
  <si>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</si>
  <si>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</si>
  <si>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</si>
  <si>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</si>
  <si>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</si>
  <si>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</si>
  <si>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</si>
  <si>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</si>
  <si>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</si>
  <si>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</si>
  <si>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</si>
  <si>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</si>
  <si>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</si>
  <si>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</si>
  <si>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</si>
  <si>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</si>
  <si>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</si>
  <si>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</si>
  <si>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</si>
  <si>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</si>
  <si>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</si>
  <si>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</si>
  <si>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</si>
  <si>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</si>
  <si>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</si>
  <si>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</si>
  <si>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</si>
  <si>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</si>
  <si>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</si>
  <si>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</si>
  <si>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</si>
  <si>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</si>
  <si>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</si>
  <si>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</si>
  <si>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</si>
  <si>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</si>
  <si>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</si>
  <si>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</si>
  <si>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</si>
  <si>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</si>
  <si>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</si>
  <si>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</si>
  <si>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</si>
  <si>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</si>
  <si>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</si>
  <si>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</si>
  <si>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</si>
  <si>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</si>
  <si>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</si>
  <si>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</si>
  <si>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</si>
  <si>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</si>
  <si>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</si>
  <si>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</si>
  <si>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</si>
  <si>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</si>
  <si>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</si>
  <si>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</si>
  <si>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</si>
  <si>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</si>
  <si>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</si>
  <si>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</si>
  <si>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</si>
  <si>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</si>
  <si>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</si>
  <si>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</si>
  <si>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</si>
  <si>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</si>
  <si>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</si>
  <si>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</si>
  <si>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</si>
  <si>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</si>
  <si>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</si>
  <si>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</si>
  <si>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</si>
  <si>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</si>
  <si>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</si>
  <si>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</si>
  <si>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</si>
  <si>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</si>
  <si>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</si>
  <si>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</si>
  <si>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</si>
  <si>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</si>
  <si>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</si>
  <si>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</si>
  <si>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</si>
  <si>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</si>
  <si>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</si>
  <si>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</si>
  <si>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</si>
  <si>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</si>
  <si>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</si>
  <si>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</si>
  <si>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</si>
  <si>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</si>
  <si>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</si>
  <si>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</si>
  <si>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</si>
  <si>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</si>
  <si>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</si>
  <si>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</si>
  <si>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</si>
  <si>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</si>
  <si>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</si>
  <si>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</si>
  <si>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</si>
  <si>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</si>
  <si>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</si>
  <si>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</si>
  <si>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</si>
  <si>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</si>
  <si>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</si>
  <si>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</si>
  <si>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</si>
  <si>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</si>
  <si>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</si>
  <si>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</si>
  <si>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</si>
  <si>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</si>
  <si>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</si>
  <si>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</si>
  <si>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</si>
  <si>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</si>
  <si>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</si>
  <si>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</si>
  <si>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</si>
  <si>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</si>
  <si>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</si>
  <si>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</si>
  <si>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</si>
  <si>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</si>
  <si>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</si>
  <si>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</si>
  <si>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</si>
  <si>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</si>
  <si>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</si>
  <si>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</si>
  <si>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</si>
  <si>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</si>
  <si>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</si>
  <si>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</si>
  <si>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</si>
  <si>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</si>
  <si>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</si>
  <si>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</si>
  <si>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</si>
  <si>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</si>
  <si>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</si>
  <si>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</si>
  <si>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</si>
  <si>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</si>
  <si>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</si>
  <si>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</si>
  <si>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</si>
  <si>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</si>
  <si>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</si>
  <si>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</si>
  <si>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</si>
  <si>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</si>
  <si>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</si>
  <si>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</si>
  <si>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</si>
  <si>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</si>
  <si>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</si>
  <si>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</si>
  <si>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</si>
  <si>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</si>
  <si>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</si>
  <si>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</si>
  <si>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</si>
  <si>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</si>
  <si>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</si>
  <si>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</si>
  <si>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</si>
  <si>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</si>
  <si>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</si>
  <si>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</si>
  <si>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</si>
  <si>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</si>
  <si>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</si>
  <si>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</si>
  <si>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</si>
  <si>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</si>
  <si>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</si>
  <si>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</si>
  <si>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</si>
  <si>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</si>
  <si>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</si>
  <si>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</si>
  <si>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</si>
  <si>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</si>
  <si>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</si>
  <si>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</si>
  <si>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</si>
  <si>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</si>
  <si>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</si>
  <si>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</si>
  <si>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</si>
  <si>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</si>
  <si>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</si>
  <si>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</si>
  <si>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</si>
  <si>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</si>
  <si>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</si>
  <si>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</si>
  <si>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</si>
  <si>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</si>
  <si>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</si>
  <si>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</si>
  <si>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</si>
  <si>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</si>
  <si>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</si>
  <si>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</si>
  <si>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</si>
  <si>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</si>
  <si>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</si>
  <si>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</si>
  <si>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</si>
  <si>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</si>
  <si>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</si>
  <si>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</si>
  <si>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</si>
  <si>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</si>
  <si>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</si>
  <si>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</si>
  <si>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</si>
  <si>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</si>
  <si>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</si>
  <si>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</si>
  <si>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</si>
  <si>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</si>
  <si>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</si>
  <si>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</si>
  <si>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</si>
  <si>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</si>
  <si>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</si>
  <si>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</si>
  <si>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</si>
  <si>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</si>
  <si>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</si>
  <si>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</si>
  <si>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</si>
  <si>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</si>
  <si>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</si>
  <si>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</si>
  <si>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</si>
  <si>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</si>
  <si>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</si>
  <si>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</si>
  <si>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</si>
  <si>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</si>
  <si>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</si>
  <si>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</si>
  <si>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</si>
  <si>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</si>
  <si>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</si>
  <si>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</si>
  <si>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</si>
  <si>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</si>
  <si>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</si>
  <si>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</si>
  <si>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</si>
  <si>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</si>
  <si>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</si>
  <si>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</si>
  <si>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</si>
  <si>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</si>
  <si>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</si>
  <si>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</si>
  <si>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</si>
  <si>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</si>
  <si>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</si>
  <si>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</si>
  <si>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</si>
  <si>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</si>
  <si>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</si>
  <si>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</si>
  <si>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</si>
  <si>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</si>
  <si>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</si>
  <si>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</si>
  <si>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</si>
  <si>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</si>
  <si>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</si>
  <si>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</si>
  <si>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</si>
  <si>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</si>
  <si>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</si>
  <si>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</si>
  <si>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</si>
  <si>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</si>
  <si>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</si>
  <si>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</si>
  <si>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</si>
  <si>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</si>
  <si>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</si>
  <si>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</si>
  <si>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</si>
  <si>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</si>
  <si>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</si>
  <si>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</si>
  <si>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</si>
  <si>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</si>
  <si>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</si>
  <si>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</si>
  <si>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</si>
  <si>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</si>
  <si>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</si>
  <si>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</si>
  <si>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</si>
  <si>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</si>
  <si>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</si>
  <si>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</si>
  <si>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</si>
  <si>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</si>
  <si>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</si>
  <si>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</si>
  <si>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</si>
  <si>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</si>
  <si>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</si>
  <si>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</si>
  <si>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</si>
  <si>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</si>
  <si>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</si>
  <si>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</si>
  <si>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</si>
  <si>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</si>
  <si>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</si>
  <si>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</si>
  <si>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</si>
  <si>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</si>
  <si>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</si>
  <si>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</si>
  <si>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</si>
  <si>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</si>
  <si>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</si>
  <si>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</si>
  <si>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</si>
  <si>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</si>
  <si>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</si>
  <si>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</si>
  <si>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</si>
  <si>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</si>
  <si>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</si>
  <si>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</si>
  <si>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</si>
  <si>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</si>
  <si>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</si>
  <si>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</si>
  <si>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</si>
  <si>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</si>
  <si>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</si>
  <si>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</si>
  <si>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</si>
  <si>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</si>
  <si>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</si>
  <si>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</si>
  <si>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</si>
  <si>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</si>
  <si>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</si>
  <si>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</si>
  <si>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</si>
  <si>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</si>
  <si>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</si>
  <si>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</si>
  <si>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</si>
  <si>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</si>
  <si>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</si>
  <si>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</si>
  <si>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</si>
  <si>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</si>
  <si>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</si>
  <si>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</si>
  <si>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</si>
  <si>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</si>
  <si>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</si>
  <si>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</si>
  <si>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</si>
  <si>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</si>
  <si>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</si>
  <si>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</si>
  <si>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</si>
  <si>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</si>
  <si>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</si>
  <si>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</si>
  <si>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</si>
  <si>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</si>
  <si>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</si>
  <si>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</si>
  <si>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</si>
  <si>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</si>
  <si>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</si>
  <si>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</si>
  <si>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</si>
  <si>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</si>
  <si>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</si>
  <si>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</si>
  <si>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</si>
  <si>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</si>
  <si>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</si>
  <si>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</si>
  <si>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</si>
  <si>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</si>
  <si>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</si>
  <si>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</si>
  <si>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</si>
  <si>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</si>
  <si>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</si>
  <si>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</si>
  <si>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</si>
  <si>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</si>
  <si>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</si>
  <si>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</si>
  <si>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</si>
  <si>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</si>
  <si>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</si>
  <si>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</si>
  <si>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</si>
  <si>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</si>
  <si>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</si>
  <si>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</si>
  <si>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</si>
  <si>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</si>
  <si>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</si>
  <si>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</si>
  <si>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</si>
  <si>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</si>
  <si>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</si>
  <si>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</si>
  <si>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</si>
  <si>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</si>
  <si>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</si>
  <si>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</si>
  <si>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</si>
  <si>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</si>
  <si>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</si>
  <si>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</si>
  <si>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</si>
  <si>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</si>
  <si>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</si>
  <si>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</si>
  <si>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</si>
  <si>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</si>
  <si>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</si>
  <si>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</si>
  <si>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</si>
  <si>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</si>
  <si>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</si>
  <si>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</si>
  <si>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</si>
  <si>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</si>
  <si>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</si>
  <si>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</si>
  <si>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</si>
  <si>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</si>
  <si>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</si>
  <si>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</si>
  <si>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</si>
  <si>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</si>
  <si>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</si>
  <si>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</si>
  <si>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</si>
  <si>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</si>
  <si>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</si>
  <si>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</si>
  <si>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</si>
  <si>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</si>
  <si>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</si>
  <si>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</si>
  <si>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</si>
  <si>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</si>
  <si>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</si>
  <si>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</si>
  <si>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</si>
  <si>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</si>
  <si>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</si>
  <si>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</si>
  <si>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</si>
  <si>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</si>
  <si>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</si>
  <si>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</si>
  <si>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</si>
  <si>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</si>
  <si>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</si>
  <si>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</si>
  <si>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</si>
  <si>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</si>
  <si>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</si>
  <si>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</si>
  <si>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</si>
  <si>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</si>
  <si>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</si>
  <si>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</si>
  <si>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</si>
  <si>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</si>
  <si>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</si>
  <si>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</si>
  <si>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</si>
  <si>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</si>
  <si>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</si>
  <si>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</si>
  <si>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</si>
  <si>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</si>
  <si>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</si>
  <si>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</si>
  <si>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</si>
  <si>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</si>
  <si>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</si>
  <si>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</si>
  <si>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</si>
  <si>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</si>
  <si>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</si>
  <si>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</si>
  <si>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</si>
  <si>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</si>
  <si>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</si>
  <si>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</si>
  <si>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</si>
  <si>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</si>
  <si>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</si>
  <si>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</si>
  <si>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</si>
  <si>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</si>
  <si>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</si>
  <si>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</si>
  <si>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</si>
  <si>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</si>
  <si>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</si>
  <si>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</si>
  <si>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</si>
  <si>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</si>
  <si>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</si>
  <si>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</si>
  <si>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</si>
  <si>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</si>
  <si>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</si>
  <si>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</si>
  <si>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</si>
  <si>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</si>
  <si>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</si>
  <si>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</si>
  <si>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</si>
  <si>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</si>
  <si>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</si>
  <si>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</si>
  <si>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</si>
  <si>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</si>
  <si>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</si>
  <si>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</si>
  <si>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</si>
  <si>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</si>
  <si>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</si>
  <si>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</si>
  <si>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</si>
  <si>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</si>
  <si>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</si>
  <si>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</si>
  <si>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</si>
  <si>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</si>
  <si>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</si>
  <si>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</si>
  <si>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</si>
  <si>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</si>
  <si>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</si>
  <si>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</si>
  <si>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</si>
  <si>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</si>
  <si>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</si>
  <si>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</si>
  <si>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</si>
  <si>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</si>
  <si>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</si>
  <si>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</si>
  <si>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</si>
  <si>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</si>
  <si>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</si>
  <si>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</si>
  <si>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</si>
  <si>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</si>
  <si>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</si>
  <si>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</si>
  <si>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</si>
  <si>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</si>
  <si>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</si>
  <si>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</si>
  <si>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</si>
  <si>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</si>
  <si>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</si>
  <si>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</si>
  <si>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</si>
  <si>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</si>
  <si>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</si>
  <si>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</si>
  <si>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</si>
  <si>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</si>
  <si>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</si>
  <si>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</si>
  <si>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</si>
  <si>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</si>
  <si>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</si>
  <si>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</si>
  <si>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</si>
  <si>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</si>
  <si>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</si>
  <si>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</si>
  <si>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</si>
  <si>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</si>
  <si>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</si>
  <si>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</si>
  <si>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</si>
  <si>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</si>
  <si>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</si>
  <si>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</si>
  <si>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</si>
  <si>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</si>
  <si>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</si>
  <si>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</si>
  <si>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</si>
  <si>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</si>
  <si>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</si>
  <si>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</si>
  <si>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</si>
  <si>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</si>
  <si>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</si>
  <si>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</si>
  <si>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</si>
  <si>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</si>
  <si>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</si>
  <si>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</si>
  <si>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</si>
  <si>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</si>
  <si>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</si>
  <si>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</si>
  <si>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</si>
  <si>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</si>
  <si>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</si>
  <si>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</si>
  <si>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</si>
  <si>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</si>
  <si>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</si>
  <si>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</si>
  <si>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</si>
  <si>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</si>
  <si>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</si>
  <si>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</si>
  <si>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</si>
  <si>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</si>
  <si>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</si>
  <si>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</si>
  <si>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</si>
  <si>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</si>
  <si>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</si>
  <si>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</si>
  <si>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</si>
  <si>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</si>
  <si>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</si>
  <si>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</si>
  <si>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</si>
  <si>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</si>
  <si>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</si>
  <si>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</si>
  <si>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</si>
  <si>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</si>
  <si>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</si>
  <si>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</si>
  <si>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</si>
  <si>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</si>
  <si>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</si>
  <si>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</si>
  <si>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</si>
  <si>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</si>
  <si>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</si>
  <si>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</si>
  <si>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</si>
  <si>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</si>
  <si>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</si>
  <si>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</si>
  <si>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</si>
  <si>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</si>
  <si>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</si>
  <si>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</si>
  <si>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</si>
  <si>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</si>
  <si>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</si>
  <si>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</si>
  <si>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</si>
  <si>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</si>
  <si>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</si>
  <si>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</si>
  <si>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</si>
  <si>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</si>
  <si>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</si>
  <si>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</si>
  <si>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</si>
  <si>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</si>
  <si>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</si>
  <si>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</si>
  <si>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</si>
  <si>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</si>
  <si>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</si>
  <si>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</si>
  <si>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</si>
  <si>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</si>
  <si>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</si>
  <si>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</si>
  <si>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</si>
  <si>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</si>
  <si>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</si>
  <si>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</si>
  <si>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</si>
  <si>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</si>
  <si>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</si>
  <si>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</si>
  <si>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</si>
  <si>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</si>
  <si>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</si>
  <si>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</si>
  <si>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</si>
  <si>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</si>
  <si>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</si>
  <si>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</si>
  <si>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</si>
  <si>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</si>
  <si>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</si>
  <si>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</si>
  <si>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</si>
  <si>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</si>
  <si>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</si>
  <si>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</si>
  <si>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</si>
  <si>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</si>
  <si>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</si>
  <si>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</si>
  <si>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</si>
  <si>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</si>
  <si>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</si>
  <si>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</si>
  <si>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</si>
  <si>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</si>
  <si>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</si>
  <si>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</si>
  <si>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</si>
  <si>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</si>
  <si>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</si>
  <si>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</si>
  <si>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</si>
  <si>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</si>
  <si>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</si>
  <si>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</si>
  <si>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</si>
  <si>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</si>
  <si>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</si>
  <si>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</si>
  <si>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</si>
  <si>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</si>
  <si>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</si>
  <si>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</si>
  <si>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</si>
  <si>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</si>
  <si>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</si>
  <si>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</si>
  <si>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</si>
  <si>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</si>
  <si>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</si>
  <si>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</si>
  <si>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</si>
  <si>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</si>
  <si>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</si>
  <si>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</si>
  <si>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</si>
  <si>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</si>
  <si>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</si>
  <si>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</si>
  <si>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</si>
  <si>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</si>
  <si>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</si>
  <si>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</si>
  <si>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</si>
  <si>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</si>
  <si>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</si>
  <si>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</si>
  <si>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</si>
  <si>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</si>
  <si>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</si>
  <si>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</si>
  <si>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</si>
  <si>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</si>
  <si>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</si>
  <si>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</si>
  <si>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</si>
  <si>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</si>
  <si>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</si>
  <si>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</si>
  <si>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</si>
  <si>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</si>
  <si>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</si>
  <si>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</si>
  <si>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</si>
  <si>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</si>
  <si>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</si>
  <si>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</si>
  <si>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</si>
  <si>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</si>
  <si>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</si>
  <si>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</si>
  <si>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</si>
  <si>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</si>
  <si>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</si>
  <si>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</si>
  <si>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</si>
  <si>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</si>
  <si>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</si>
  <si>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</si>
  <si>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</si>
  <si>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</si>
  <si>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</si>
  <si>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</si>
  <si>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</si>
  <si>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</si>
  <si>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</si>
  <si>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</si>
  <si>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</si>
  <si>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</si>
  <si>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</si>
  <si>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</si>
  <si>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</si>
  <si>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</si>
  <si>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</si>
  <si>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</si>
  <si>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</si>
  <si>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</si>
  <si>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</si>
  <si>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</si>
  <si>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</si>
  <si>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</si>
  <si>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</si>
  <si>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</si>
  <si>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</si>
  <si>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</si>
  <si>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</si>
  <si>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</si>
  <si>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</si>
  <si>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</si>
  <si>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</si>
  <si>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</si>
  <si>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</si>
  <si>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</si>
  <si>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</si>
  <si>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</si>
  <si>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</si>
  <si>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</si>
  <si>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</si>
  <si>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</si>
  <si>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</si>
  <si>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</si>
  <si>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</si>
  <si>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</si>
  <si>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</si>
  <si>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</si>
  <si>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</si>
  <si>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</si>
  <si>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</si>
  <si>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</si>
  <si>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</si>
  <si>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</si>
  <si>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</si>
  <si>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</si>
  <si>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</si>
  <si>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</si>
  <si>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</si>
  <si>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</si>
  <si>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</si>
  <si>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</si>
  <si>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</si>
  <si>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</si>
  <si>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</si>
  <si>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</si>
  <si>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</si>
  <si>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</si>
  <si>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</si>
  <si>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</si>
  <si>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</si>
  <si>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</si>
  <si>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</si>
  <si>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</si>
  <si>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</si>
  <si>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</si>
  <si>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</si>
  <si>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</si>
  <si>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</si>
  <si>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</si>
  <si>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</si>
  <si>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</si>
  <si>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</si>
  <si>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</si>
  <si>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</si>
  <si>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</si>
  <si>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</si>
  <si>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</si>
  <si>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</si>
  <si>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</si>
  <si>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</si>
  <si>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</si>
  <si>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</si>
  <si>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</si>
  <si>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</si>
  <si>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</si>
  <si>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</si>
  <si>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</si>
  <si>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</si>
  <si>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</si>
  <si>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</si>
  <si>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</si>
  <si>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</si>
  <si>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</si>
  <si>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</si>
  <si>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</si>
  <si>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</si>
  <si>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</si>
  <si>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</si>
  <si>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</si>
  <si>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</si>
  <si>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</si>
  <si>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</si>
  <si>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</si>
  <si>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</si>
  <si>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</si>
  <si>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</si>
  <si>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</si>
  <si>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</si>
  <si>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</si>
  <si>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</si>
  <si>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</si>
  <si>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</si>
  <si>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</si>
  <si>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</si>
  <si>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</si>
  <si>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</si>
  <si>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</si>
  <si>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</si>
  <si>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</si>
  <si>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</si>
  <si>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</si>
  <si>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</si>
  <si>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</si>
  <si>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</si>
  <si>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</si>
  <si>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</si>
  <si>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</si>
  <si>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</si>
  <si>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</si>
  <si>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</si>
  <si>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</si>
  <si>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</si>
  <si>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</si>
  <si>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</si>
  <si>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</si>
  <si>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</si>
  <si>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</si>
  <si>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</si>
  <si>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</si>
  <si>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</si>
  <si>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</si>
  <si>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</si>
  <si>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</si>
  <si>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</si>
  <si>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</si>
  <si>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</si>
  <si>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</si>
  <si>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</si>
  <si>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</si>
  <si>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</si>
  <si>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</si>
  <si>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</si>
  <si>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</si>
  <si>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</si>
  <si>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</si>
  <si>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</si>
  <si>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</si>
  <si>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</si>
  <si>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</si>
  <si>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</si>
  <si>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</si>
  <si>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</si>
  <si>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</si>
  <si>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</si>
  <si>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</si>
  <si>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</si>
  <si>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</si>
  <si>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</si>
  <si>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</si>
  <si>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</si>
  <si>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</si>
  <si>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</si>
  <si>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</si>
  <si>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</si>
  <si>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</si>
  <si>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</si>
  <si>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</si>
  <si>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</si>
  <si>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</si>
  <si>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</si>
  <si>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</si>
  <si>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</si>
  <si>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</si>
  <si>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</si>
  <si>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</si>
  <si>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</si>
  <si>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</si>
  <si>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</si>
  <si>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</si>
  <si>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</si>
  <si>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</si>
  <si>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</si>
  <si>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</si>
  <si>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</si>
  <si>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</si>
  <si>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</si>
  <si>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</si>
  <si>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</si>
  <si>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</si>
  <si>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</si>
  <si>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</si>
  <si>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</si>
  <si>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</si>
  <si>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</si>
  <si>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</si>
  <si>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</si>
  <si>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</si>
  <si>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</si>
  <si>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</si>
  <si>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</si>
  <si>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</si>
  <si>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</si>
  <si>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</si>
  <si>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</si>
  <si>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</si>
  <si>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</si>
  <si>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</si>
  <si>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</si>
  <si>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</si>
  <si>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</si>
  <si>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</si>
  <si>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</si>
  <si>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</si>
  <si>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</si>
  <si>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</si>
  <si>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</si>
  <si>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</si>
  <si>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</si>
  <si>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</si>
  <si>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</si>
  <si>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</si>
  <si>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</si>
  <si>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</si>
  <si>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</si>
  <si>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</si>
  <si>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</si>
  <si>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</si>
  <si>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</si>
  <si>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</si>
  <si>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</si>
  <si>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</si>
  <si>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</si>
  <si>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</si>
  <si>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</si>
  <si>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</si>
  <si>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</si>
  <si>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</si>
  <si>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</si>
  <si>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</si>
  <si>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</si>
  <si>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</si>
  <si>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</si>
  <si>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</si>
  <si>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</si>
  <si>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</si>
  <si>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</si>
  <si>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</si>
  <si>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</si>
  <si>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</si>
  <si>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</si>
  <si>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</si>
  <si>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</si>
  <si>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</si>
  <si>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</si>
  <si>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</si>
  <si>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</si>
  <si>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</si>
  <si>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</si>
  <si>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</si>
  <si>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</si>
  <si>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</si>
  <si>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</si>
  <si>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</si>
  <si>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</si>
  <si>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</si>
  <si>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</si>
  <si>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</si>
  <si>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</si>
  <si>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</si>
  <si>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</si>
  <si>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</si>
  <si>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</si>
  <si>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</si>
  <si>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</si>
  <si>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</si>
  <si>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</si>
  <si>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</si>
  <si>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</si>
  <si>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</si>
  <si>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</si>
  <si>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</si>
  <si>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</si>
  <si>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</si>
  <si>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</si>
  <si>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</si>
  <si>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</si>
  <si>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</si>
  <si>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</si>
  <si>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</si>
  <si>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</si>
  <si>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</si>
  <si>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</si>
  <si>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</si>
  <si>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</si>
  <si>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</si>
  <si>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</si>
  <si>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</si>
  <si>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</si>
  <si>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</si>
  <si>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</si>
  <si>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</si>
  <si>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</si>
  <si>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</si>
  <si>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</si>
  <si>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</si>
  <si>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</si>
  <si>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</si>
  <si>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</si>
  <si>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</si>
  <si>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</si>
  <si>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</si>
  <si>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</si>
  <si>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</si>
  <si>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</si>
  <si>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</si>
  <si>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</si>
  <si>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</si>
  <si>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</si>
  <si>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</si>
  <si>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</si>
  <si>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</si>
  <si>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</si>
  <si>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</si>
  <si>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</si>
  <si>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</si>
  <si>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</si>
  <si>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</si>
  <si>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</si>
  <si>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</si>
  <si>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</si>
  <si>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</si>
  <si>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</si>
  <si>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</si>
  <si>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</si>
  <si>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</si>
  <si>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</si>
  <si>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</si>
  <si>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</si>
  <si>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</si>
  <si>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</si>
  <si>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</si>
  <si>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</si>
  <si>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</si>
  <si>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</si>
  <si>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</si>
  <si>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</si>
  <si>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</si>
  <si>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</si>
  <si>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</si>
  <si>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</si>
  <si>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</si>
  <si>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</si>
  <si>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</si>
  <si>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</si>
  <si>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</si>
  <si>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</si>
  <si>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</si>
  <si>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</si>
  <si>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</si>
  <si>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</si>
  <si>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</si>
  <si>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</si>
  <si>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</si>
  <si>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</si>
  <si>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</si>
  <si>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</si>
  <si>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</si>
  <si>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</si>
  <si>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</si>
  <si>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</si>
  <si>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</si>
  <si>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</si>
  <si>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</si>
  <si>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</si>
  <si>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</si>
  <si>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</si>
  <si>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</si>
  <si>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</si>
  <si>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</si>
  <si>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</si>
  <si>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</si>
  <si>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</si>
  <si>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</si>
  <si>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</si>
  <si>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</si>
  <si>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</si>
  <si>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</si>
  <si>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</si>
  <si>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</si>
  <si>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</si>
  <si>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</si>
  <si>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</si>
  <si>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</si>
  <si>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</si>
  <si>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</si>
  <si>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</si>
  <si>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</si>
  <si>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</si>
  <si>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</si>
  <si>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</si>
  <si>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</si>
  <si>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</si>
  <si>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</si>
  <si>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</si>
  <si>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</si>
  <si>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</si>
  <si>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</si>
  <si>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</si>
  <si>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</si>
  <si>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</si>
  <si>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</si>
  <si>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</si>
  <si>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</si>
  <si>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</si>
  <si>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</si>
  <si>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</si>
  <si>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</si>
  <si>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</si>
  <si>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</si>
  <si>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</si>
  <si>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</si>
  <si>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</si>
  <si>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</si>
  <si>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</si>
  <si>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</si>
  <si>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</si>
  <si>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</si>
  <si>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</si>
  <si>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</si>
  <si>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</si>
  <si>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</si>
  <si>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</si>
  <si>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</si>
  <si>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</si>
  <si>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</si>
  <si>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</si>
  <si>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</si>
  <si>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</si>
  <si>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</si>
  <si>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</si>
  <si>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</si>
  <si>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</si>
  <si>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</si>
  <si>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</si>
  <si>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</si>
  <si>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</si>
  <si>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</si>
  <si>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</si>
  <si>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</si>
  <si>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</si>
  <si>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</si>
  <si>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</si>
  <si>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</si>
  <si>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</si>
  <si>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</si>
  <si>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</si>
  <si>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</si>
  <si>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</si>
  <si>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</si>
  <si>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</si>
  <si>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</si>
  <si>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</si>
  <si>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</si>
  <si>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</si>
  <si>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</si>
  <si>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</si>
  <si>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</si>
  <si>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</si>
  <si>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</si>
  <si>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</si>
  <si>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</si>
  <si>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</si>
  <si>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</si>
  <si>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</si>
  <si>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</si>
  <si>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</si>
  <si>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</si>
  <si>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</si>
  <si>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</si>
  <si>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</si>
  <si>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</si>
  <si>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</si>
  <si>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</si>
  <si>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</si>
  <si>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</si>
  <si>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</si>
  <si>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</si>
  <si>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</si>
  <si>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</si>
  <si>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</si>
  <si>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</si>
  <si>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</si>
  <si>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</si>
  <si>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</si>
  <si>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</si>
  <si>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</si>
  <si>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</si>
  <si>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</si>
  <si>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</si>
  <si>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</si>
  <si>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</si>
  <si>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</si>
  <si>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</si>
  <si>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</si>
  <si>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</si>
  <si>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</si>
  <si>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</si>
  <si>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</si>
  <si>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</si>
  <si>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</si>
  <si>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</si>
  <si>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</si>
  <si>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</si>
  <si>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</si>
  <si>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</si>
  <si>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</si>
  <si>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</si>
  <si>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</si>
  <si>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</si>
  <si>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</si>
  <si>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</si>
  <si>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</si>
  <si>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</si>
  <si>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</si>
  <si>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</si>
  <si>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</si>
  <si>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</si>
  <si>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</si>
  <si>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</si>
  <si>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</si>
  <si>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</si>
  <si>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</si>
  <si>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</si>
  <si>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</si>
  <si>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</si>
  <si>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</si>
  <si>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</si>
  <si>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</si>
  <si>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</si>
  <si>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</si>
  <si>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</si>
  <si>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</si>
  <si>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</si>
  <si>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</si>
  <si>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</si>
  <si>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</si>
  <si>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</si>
  <si>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</si>
  <si>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</si>
  <si>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</si>
  <si>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</si>
  <si>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</si>
  <si>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</si>
  <si>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</si>
  <si>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</si>
  <si>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</si>
  <si>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</si>
  <si>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</si>
  <si>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</si>
  <si>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</si>
  <si>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</si>
  <si>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</si>
  <si>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</si>
  <si>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</si>
  <si>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</si>
  <si>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</si>
  <si>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</si>
  <si>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</si>
  <si>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</si>
  <si>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</si>
  <si>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</si>
  <si>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</si>
  <si>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</si>
  <si>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</si>
  <si>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</si>
  <si>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</si>
  <si>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</si>
  <si>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</si>
  <si>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</si>
  <si>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</si>
  <si>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</si>
  <si>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</si>
  <si>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</si>
  <si>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</si>
  <si>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</si>
  <si>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</si>
  <si>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</si>
  <si>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</si>
  <si>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</si>
  <si>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</si>
  <si>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</si>
  <si>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</si>
  <si>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</si>
  <si>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</si>
  <si>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</si>
  <si>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</si>
  <si>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</si>
  <si>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</si>
  <si>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</si>
  <si>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</si>
  <si>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</si>
  <si>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</si>
  <si>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</si>
  <si>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</si>
  <si>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</si>
  <si>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</si>
  <si>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</si>
  <si>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</si>
  <si>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</si>
  <si>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</si>
  <si>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</si>
  <si>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</si>
  <si>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</si>
  <si>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</si>
  <si>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</si>
  <si>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</si>
  <si>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</si>
  <si>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</si>
  <si>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</si>
  <si>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</si>
  <si>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</si>
  <si>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</si>
  <si>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</si>
  <si>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</si>
  <si>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</si>
  <si>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</si>
  <si>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</si>
  <si>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</si>
  <si>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</si>
  <si>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</si>
  <si>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</si>
  <si>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</si>
  <si>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</si>
  <si>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</si>
  <si>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</si>
  <si>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</si>
  <si>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</si>
  <si>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</si>
  <si>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</si>
  <si>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</si>
  <si>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</si>
  <si>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</si>
  <si>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</si>
  <si>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</si>
  <si>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</si>
  <si>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</si>
  <si>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</si>
  <si>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</si>
  <si>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</si>
  <si>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</si>
  <si>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</si>
  <si>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</si>
  <si>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</si>
  <si>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</si>
  <si>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</si>
  <si>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</si>
  <si>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</si>
  <si>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</si>
  <si>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</si>
  <si>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</si>
  <si>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</si>
  <si>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</si>
  <si>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</si>
  <si>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</si>
  <si>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</si>
  <si>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</si>
  <si>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</si>
  <si>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</si>
  <si>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</si>
  <si>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</si>
  <si>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</si>
  <si>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</si>
  <si>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</si>
  <si>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</si>
  <si>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</si>
  <si>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</si>
  <si>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</si>
  <si>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</si>
  <si>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</si>
  <si>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</si>
  <si>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</si>
  <si>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</si>
  <si>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</si>
  <si>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</si>
  <si>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</si>
  <si>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</si>
  <si>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</si>
  <si>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</si>
  <si>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</si>
  <si>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</si>
  <si>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</si>
  <si>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</si>
  <si>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</si>
  <si>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</si>
  <si>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</si>
  <si>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</si>
  <si>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</si>
  <si>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</si>
  <si>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</si>
  <si>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</si>
  <si>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</si>
  <si>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</si>
  <si>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</si>
  <si>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</si>
  <si>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</si>
  <si>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</si>
  <si>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</si>
  <si>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</si>
  <si>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</si>
  <si>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</si>
  <si>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</si>
  <si>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</si>
  <si>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</si>
  <si>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</si>
  <si>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</si>
  <si>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</si>
  <si>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</si>
  <si>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</si>
  <si>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</si>
  <si>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</si>
  <si>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</si>
  <si>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</si>
  <si>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</si>
  <si>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</si>
  <si>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</si>
  <si>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</si>
  <si>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</si>
  <si>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</si>
  <si>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</si>
  <si>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</si>
  <si>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</si>
  <si>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</si>
  <si>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</si>
  <si>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</si>
  <si>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</si>
  <si>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</si>
  <si>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</si>
  <si>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</si>
  <si>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</si>
  <si>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</si>
  <si>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</si>
  <si>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</si>
  <si>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</si>
  <si>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</si>
  <si>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</si>
  <si>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</si>
  <si>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</si>
  <si>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</si>
  <si>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</si>
  <si>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</si>
  <si>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</si>
  <si>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</si>
  <si>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</si>
  <si>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</si>
  <si>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</si>
  <si>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</si>
  <si>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</si>
  <si>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</si>
  <si>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</si>
  <si>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</si>
  <si>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</si>
  <si>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</si>
  <si>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</si>
  <si>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</si>
  <si>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</si>
  <si>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</si>
  <si>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</si>
  <si>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</si>
  <si>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</si>
  <si>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</si>
  <si>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</si>
  <si>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</si>
  <si>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</si>
  <si>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</si>
  <si>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</si>
  <si>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</si>
  <si>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</si>
  <si>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</si>
  <si>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</si>
  <si>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</si>
  <si>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</si>
  <si>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</si>
  <si>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</si>
  <si>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</si>
  <si>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</si>
  <si>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</si>
  <si>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</si>
  <si>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</si>
  <si>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</si>
  <si>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</si>
  <si>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</si>
  <si>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</si>
  <si>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</si>
  <si>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</si>
  <si>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</si>
  <si>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</si>
  <si>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</si>
  <si>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</si>
  <si>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</si>
  <si>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</si>
  <si>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</si>
  <si>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</si>
  <si>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</si>
  <si>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</si>
  <si>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</si>
  <si>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</si>
  <si>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</si>
  <si>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</si>
  <si>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</si>
  <si>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</si>
  <si>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</si>
  <si>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</si>
  <si>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</si>
  <si>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</si>
  <si>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</si>
  <si>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</si>
  <si>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</si>
  <si>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</si>
  <si>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</si>
  <si>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</si>
  <si>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</si>
  <si>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</si>
  <si>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</si>
  <si>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</si>
  <si>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</si>
  <si>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</si>
  <si>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</si>
  <si>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</si>
  <si>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</si>
  <si>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</si>
  <si>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</si>
  <si>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</si>
  <si>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</si>
  <si>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</si>
  <si>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</si>
  <si>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</si>
  <si>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</si>
  <si>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</si>
  <si>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</si>
  <si>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</si>
  <si>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</si>
  <si>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</si>
  <si>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</si>
  <si>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</si>
  <si>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</si>
  <si>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</si>
  <si>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</si>
  <si>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</si>
  <si>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</si>
  <si>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</si>
  <si>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</si>
  <si>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</si>
  <si>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</si>
  <si>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</si>
  <si>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</si>
  <si>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</si>
  <si>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</si>
  <si>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</si>
  <si>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</si>
  <si>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</si>
  <si>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</si>
  <si>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</si>
  <si>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</si>
  <si>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</si>
  <si>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</si>
  <si>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</si>
  <si>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</si>
  <si>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</si>
  <si>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</si>
  <si>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</si>
  <si>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</si>
  <si>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</si>
  <si>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</si>
  <si>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</si>
  <si>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</si>
  <si>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</si>
  <si>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</si>
  <si>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</si>
  <si>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</si>
  <si>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</si>
  <si>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</si>
  <si>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</si>
  <si>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</si>
  <si>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</si>
  <si>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</si>
  <si>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</si>
  <si>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</si>
  <si>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</si>
  <si>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</si>
  <si>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</si>
  <si>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</si>
  <si>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</si>
  <si>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</si>
  <si>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</si>
  <si>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</si>
  <si>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</si>
  <si>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</si>
  <si>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</si>
  <si>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</si>
  <si>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</si>
  <si>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</si>
  <si>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</si>
  <si>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</si>
  <si>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</si>
  <si>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</si>
  <si>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</si>
  <si>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</si>
  <si>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</si>
  <si>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</si>
  <si>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</si>
  <si>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</si>
  <si>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</si>
  <si>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</si>
  <si>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</si>
  <si>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</si>
  <si>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</si>
  <si>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</si>
  <si>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</si>
  <si>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</si>
  <si>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</si>
  <si>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</si>
  <si>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</si>
  <si>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</si>
  <si>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</si>
  <si>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</si>
  <si>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</si>
  <si>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</si>
  <si>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</si>
  <si>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</si>
  <si>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</si>
  <si>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</si>
  <si>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</si>
  <si>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</si>
  <si>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</si>
  <si>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</si>
  <si>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</si>
  <si>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</si>
  <si>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</si>
  <si>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</si>
  <si>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</si>
  <si>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</si>
  <si>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</si>
  <si>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</si>
  <si>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</si>
  <si>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</si>
  <si>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</si>
  <si>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</si>
  <si>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</si>
  <si>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</si>
  <si>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</si>
  <si>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</si>
  <si>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</si>
  <si>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</si>
  <si>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</si>
  <si>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</si>
  <si>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</si>
  <si>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</si>
  <si>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</si>
  <si>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</si>
  <si>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</si>
  <si>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</si>
  <si>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</si>
  <si>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</si>
  <si>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</si>
  <si>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</si>
  <si>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</si>
  <si>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</si>
  <si>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</si>
  <si>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</si>
  <si>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</si>
  <si>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</si>
  <si>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</si>
  <si>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</si>
  <si>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</si>
  <si>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</si>
  <si>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</si>
  <si>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</si>
  <si>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</si>
  <si>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</si>
  <si>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</si>
  <si>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</si>
  <si>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</si>
  <si>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</si>
  <si>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</si>
  <si>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</si>
  <si>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</si>
  <si>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</si>
  <si>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</si>
  <si>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</si>
  <si>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</si>
  <si>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</si>
  <si>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</si>
  <si>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</si>
  <si>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</si>
  <si>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</si>
  <si>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</si>
  <si>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</si>
  <si>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</si>
  <si>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</si>
  <si>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</si>
  <si>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</si>
  <si>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</si>
  <si>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</si>
  <si>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</si>
  <si>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</si>
  <si>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</si>
  <si>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</si>
  <si>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</si>
  <si>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</si>
  <si>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</si>
  <si>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</si>
  <si>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</si>
  <si>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</si>
  <si>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</si>
  <si>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</si>
  <si>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</si>
  <si>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</si>
  <si>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</si>
  <si>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</si>
  <si>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</si>
  <si>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</si>
  <si>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</si>
  <si>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</si>
  <si>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</si>
  <si>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</si>
  <si>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</si>
  <si>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</si>
  <si>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</si>
  <si>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</si>
  <si>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</si>
  <si>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</si>
  <si>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</si>
  <si>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</si>
  <si>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</si>
  <si>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</si>
  <si>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</si>
  <si>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</si>
  <si>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</si>
  <si>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</si>
  <si>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</si>
  <si>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</si>
  <si>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</si>
  <si>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</si>
  <si>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</si>
  <si>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</si>
  <si>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</si>
  <si>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</si>
  <si>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</si>
  <si>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</si>
  <si>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</si>
  <si>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</si>
  <si>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</si>
  <si>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</si>
  <si>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</si>
  <si>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</si>
  <si>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</si>
  <si>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</si>
  <si>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</si>
  <si>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</si>
  <si>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</si>
  <si>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</si>
  <si>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</si>
  <si>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</si>
  <si>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</si>
  <si>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</si>
  <si>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</si>
  <si>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</si>
  <si>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</si>
  <si>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</si>
  <si>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</si>
  <si>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</si>
  <si>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</si>
  <si>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</si>
  <si>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</si>
  <si>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</si>
  <si>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</si>
  <si>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</si>
  <si>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</si>
  <si>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</si>
  <si>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</si>
  <si>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</si>
  <si>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</si>
  <si>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</si>
  <si>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</si>
  <si>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</si>
  <si>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</si>
  <si>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</si>
  <si>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</si>
  <si>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</si>
  <si>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</si>
  <si>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</si>
  <si>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</si>
  <si>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</si>
  <si>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</si>
  <si>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</si>
  <si>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</si>
  <si>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</si>
  <si>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</si>
  <si>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</si>
  <si>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</si>
  <si>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</si>
  <si>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</si>
  <si>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</si>
  <si>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</si>
  <si>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</si>
  <si>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</si>
  <si>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</si>
  <si>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</si>
  <si>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</si>
  <si>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</si>
  <si>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</si>
  <si>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</si>
  <si>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</si>
  <si>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</si>
  <si>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</si>
  <si>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</si>
  <si>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</si>
  <si>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</si>
  <si>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</si>
  <si>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</si>
  <si>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</si>
  <si>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</si>
  <si>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</si>
  <si>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</si>
  <si>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</si>
  <si>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</si>
  <si>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</si>
  <si>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</si>
  <si>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</si>
  <si>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</si>
  <si>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</si>
  <si>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</si>
  <si>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</si>
  <si>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</si>
  <si>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</si>
  <si>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</si>
  <si>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</si>
  <si>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</si>
  <si>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</si>
  <si>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</si>
  <si>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</si>
  <si>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</si>
  <si>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</si>
  <si>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</si>
  <si>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</si>
  <si>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</si>
  <si>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</si>
  <si>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</si>
  <si>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</si>
  <si>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</si>
  <si>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</si>
  <si>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</si>
  <si>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</si>
  <si>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</si>
  <si>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</si>
  <si>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</si>
  <si>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</si>
  <si>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</si>
  <si>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</si>
  <si>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</si>
  <si>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</si>
  <si>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</si>
  <si>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</si>
  <si>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</si>
  <si>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</si>
  <si>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</si>
  <si>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</si>
  <si>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</si>
  <si>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</si>
  <si>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</si>
  <si>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</si>
  <si>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</si>
  <si>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</si>
  <si>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</si>
  <si>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</si>
  <si>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</si>
  <si>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</si>
  <si>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</si>
  <si>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</si>
  <si>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</si>
  <si>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</si>
  <si>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</si>
  <si>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</si>
  <si>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</si>
  <si>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</si>
  <si>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</si>
  <si>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</si>
  <si>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</si>
  <si>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</si>
  <si>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</si>
  <si>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</si>
  <si>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</si>
  <si>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</si>
  <si>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</si>
  <si>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</si>
  <si>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</si>
  <si>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</si>
  <si>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</si>
  <si>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</si>
  <si>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</si>
  <si>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</si>
  <si>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</si>
  <si>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</si>
  <si>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</si>
  <si>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</si>
  <si>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</si>
  <si>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</si>
  <si>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</si>
  <si>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</si>
  <si>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</si>
  <si>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</si>
  <si>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</si>
  <si>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</si>
  <si>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</si>
  <si>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</si>
  <si>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</si>
  <si>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</si>
  <si>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</si>
  <si>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</si>
  <si>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</si>
  <si>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</si>
  <si>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</si>
  <si>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</si>
  <si>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</si>
  <si>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</si>
  <si>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</si>
  <si>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</si>
  <si>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</si>
  <si>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</si>
  <si>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</si>
  <si>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</si>
  <si>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</si>
  <si>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</si>
  <si>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</si>
  <si>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</si>
  <si>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</si>
  <si>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</si>
  <si>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</si>
  <si>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</si>
  <si>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</si>
  <si>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</si>
  <si>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</si>
  <si>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</si>
  <si>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</si>
  <si>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</si>
  <si>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</si>
  <si>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</si>
  <si>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</si>
  <si>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</si>
  <si>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</si>
  <si>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</si>
  <si>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</si>
  <si>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</si>
  <si>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</si>
  <si>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</si>
  <si>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</si>
  <si>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</si>
  <si>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</si>
  <si>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</si>
  <si>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</si>
  <si>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</si>
  <si>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</si>
  <si>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</si>
  <si>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</si>
  <si>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</si>
  <si>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</si>
  <si>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</si>
  <si>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</si>
  <si>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</si>
  <si>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</si>
  <si>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</si>
  <si>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</si>
  <si>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</si>
  <si>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</si>
  <si>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</si>
  <si>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</si>
  <si>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</si>
  <si>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</si>
  <si>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</si>
  <si>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</si>
  <si>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</si>
  <si>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</si>
  <si>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</si>
  <si>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</si>
  <si>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</si>
  <si>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</si>
  <si>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</si>
  <si>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</si>
  <si>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</si>
  <si>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</si>
  <si>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</si>
  <si>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</si>
  <si>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</si>
  <si>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</si>
  <si>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</si>
  <si>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</si>
  <si>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</si>
  <si>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</si>
  <si>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</si>
  <si>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</si>
  <si>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</si>
  <si>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</si>
  <si>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</si>
  <si>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</si>
  <si>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</si>
  <si>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</si>
  <si>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</si>
  <si>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</si>
  <si>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</si>
  <si>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</si>
  <si>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</si>
  <si>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</si>
  <si>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</si>
  <si>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</si>
  <si>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</si>
  <si>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</si>
  <si>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</si>
  <si>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</si>
  <si>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</si>
  <si>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</si>
  <si>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</si>
  <si>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</si>
  <si>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</si>
  <si>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</si>
  <si>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</si>
  <si>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</si>
  <si>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</si>
  <si>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</si>
  <si>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</si>
  <si>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</si>
  <si>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</si>
  <si>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</si>
  <si>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</si>
  <si>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</si>
  <si>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</si>
  <si>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</si>
  <si>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</si>
  <si>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</si>
  <si>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</si>
  <si>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</si>
  <si>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</si>
  <si>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</si>
  <si>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</si>
  <si>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</si>
  <si>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</si>
  <si>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</si>
  <si>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</si>
  <si>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</si>
  <si>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</si>
  <si>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</si>
  <si>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</si>
  <si>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</si>
  <si>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</si>
  <si>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</si>
  <si>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</si>
  <si>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</si>
  <si>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</si>
  <si>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</si>
  <si>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</si>
  <si>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</si>
  <si>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</si>
  <si>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</si>
  <si>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</si>
  <si>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</si>
  <si>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</si>
  <si>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</si>
  <si>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</si>
  <si>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</si>
  <si>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</si>
  <si>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</si>
  <si>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</si>
  <si>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</si>
  <si>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</si>
  <si>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</si>
  <si>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</si>
  <si>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</si>
  <si>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</si>
  <si>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</si>
  <si>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</si>
  <si>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</si>
  <si>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</si>
  <si>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</si>
  <si>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</si>
  <si>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</si>
  <si>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</si>
  <si>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</si>
  <si>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</si>
  <si>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</si>
  <si>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</si>
  <si>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</si>
  <si>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</si>
  <si>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</si>
  <si>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</si>
  <si>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</si>
  <si>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</si>
  <si>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</si>
  <si>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</si>
  <si>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</si>
  <si>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</si>
  <si>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</si>
  <si>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</si>
  <si>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</si>
  <si>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</si>
  <si>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</si>
  <si>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</si>
  <si>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</si>
  <si>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</si>
  <si>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</si>
  <si>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</si>
  <si>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</si>
  <si>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</si>
  <si>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</si>
  <si>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</si>
  <si>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</si>
  <si>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</si>
  <si>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</si>
  <si>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</si>
  <si>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</si>
  <si>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</si>
  <si>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</si>
  <si>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</si>
  <si>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</si>
  <si>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</si>
  <si>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</si>
  <si>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</si>
  <si>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</si>
  <si>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</si>
  <si>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</si>
  <si>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</si>
  <si>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</si>
  <si>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</si>
  <si>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</si>
  <si>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</si>
  <si>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</si>
  <si>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</si>
  <si>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</si>
  <si>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</si>
  <si>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</si>
  <si>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</si>
  <si>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</si>
  <si>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</si>
  <si>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</si>
  <si>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</si>
  <si>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</si>
  <si>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</si>
  <si>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</si>
  <si>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</si>
  <si>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</si>
  <si>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</si>
  <si>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</si>
  <si>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</si>
  <si>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</si>
  <si>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</si>
  <si>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</si>
  <si>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</si>
  <si>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</si>
  <si>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</si>
  <si>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</si>
  <si>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</si>
  <si>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</si>
  <si>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</si>
  <si>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</si>
  <si>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</si>
  <si>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</si>
  <si>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</si>
  <si>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</si>
  <si>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</si>
  <si>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</si>
  <si>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</si>
  <si>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</si>
  <si>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</si>
  <si>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</si>
  <si>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</si>
  <si>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</si>
  <si>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</si>
  <si>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</si>
  <si>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</si>
  <si>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</si>
  <si>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</si>
  <si>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</si>
  <si>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</si>
  <si>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</si>
  <si>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</si>
  <si>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</si>
  <si>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</si>
  <si>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</si>
  <si>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</si>
  <si>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</si>
  <si>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</si>
  <si>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</si>
  <si>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</si>
  <si>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</si>
  <si>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</si>
  <si>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</si>
  <si>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</si>
  <si>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</si>
  <si>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</si>
  <si>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</si>
  <si>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</si>
  <si>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</si>
  <si>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</si>
  <si>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</si>
  <si>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</si>
  <si>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</si>
  <si>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</si>
  <si>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</si>
  <si>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</si>
  <si>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</si>
  <si>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</si>
  <si>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</si>
  <si>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</si>
  <si>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</si>
  <si>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</si>
  <si>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</si>
  <si>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</si>
  <si>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</si>
  <si>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</si>
  <si>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</si>
  <si>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</si>
  <si>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</si>
  <si>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</si>
  <si>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</si>
  <si>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</si>
  <si>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</si>
  <si>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</si>
  <si>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</si>
  <si>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</si>
  <si>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</si>
  <si>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</si>
  <si>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</si>
  <si>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</si>
  <si>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</si>
  <si>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</si>
  <si>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</si>
  <si>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</si>
  <si>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</si>
  <si>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</si>
  <si>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</si>
  <si>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</si>
  <si>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</si>
  <si>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</si>
  <si>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</si>
  <si>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</si>
  <si>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</si>
  <si>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</si>
  <si>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</si>
  <si>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</si>
  <si>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</si>
  <si>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</si>
  <si>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</si>
  <si>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</si>
  <si>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</si>
  <si>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</si>
  <si>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</si>
  <si>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</si>
  <si>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</si>
  <si>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</si>
  <si>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</si>
  <si>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</si>
  <si>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</si>
  <si>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</si>
  <si>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</si>
  <si>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</si>
  <si>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</si>
  <si>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</si>
  <si>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</si>
  <si>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</si>
  <si>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</si>
  <si>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</si>
  <si>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</si>
  <si>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</si>
  <si>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</si>
  <si>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</si>
  <si>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</si>
  <si>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</si>
  <si>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</si>
  <si>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</si>
  <si>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</si>
  <si>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</si>
  <si>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</si>
  <si>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</si>
  <si>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</si>
  <si>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</si>
  <si>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</si>
  <si>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</si>
  <si>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</si>
  <si>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</si>
  <si>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</si>
  <si>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</si>
  <si>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</si>
  <si>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</si>
  <si>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</si>
  <si>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</si>
  <si>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</si>
  <si>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</si>
  <si>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</si>
  <si>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</si>
  <si>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</si>
  <si>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</si>
  <si>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</si>
  <si>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</si>
  <si>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</si>
  <si>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</si>
  <si>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</si>
  <si>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</si>
  <si>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</si>
  <si>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</si>
  <si>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</si>
  <si>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</si>
  <si>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</si>
  <si>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</si>
  <si>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</si>
  <si>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</si>
  <si>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</si>
  <si>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</si>
  <si>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</si>
  <si>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</si>
  <si>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</si>
  <si>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</si>
  <si>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</si>
  <si>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</si>
  <si>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</si>
  <si>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</si>
  <si>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</si>
  <si>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</si>
  <si>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</si>
  <si>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</si>
  <si>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</si>
  <si>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</si>
  <si>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</si>
  <si>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</si>
  <si>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</si>
  <si>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</si>
  <si>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</si>
  <si>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</si>
  <si>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</si>
  <si>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</si>
  <si>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</si>
  <si>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</si>
  <si>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</si>
  <si>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</si>
  <si>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</si>
  <si>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</si>
  <si>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</si>
  <si>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</si>
  <si>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</si>
  <si>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</si>
  <si>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</si>
  <si>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</si>
  <si>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</si>
  <si>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</si>
  <si>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</si>
  <si>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</si>
  <si>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</si>
  <si>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</si>
  <si>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</si>
  <si>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</si>
  <si>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</si>
  <si>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</si>
  <si>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</si>
  <si>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</si>
  <si>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</si>
  <si>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</si>
  <si>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</si>
  <si>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</si>
  <si>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</si>
  <si>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</si>
  <si>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</si>
  <si>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</si>
  <si>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</si>
  <si>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</si>
  <si>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</si>
  <si>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</si>
  <si>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</si>
  <si>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</si>
  <si>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</si>
  <si>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</si>
  <si>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</si>
  <si>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</si>
  <si>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</si>
  <si>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</si>
  <si>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</si>
  <si>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</si>
  <si>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</si>
  <si>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</si>
  <si>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</si>
  <si>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</si>
  <si>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</si>
  <si>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</si>
  <si>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</si>
  <si>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</si>
  <si>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</si>
  <si>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</si>
  <si>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</si>
  <si>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</si>
  <si>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</si>
  <si>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</si>
  <si>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</si>
  <si>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</si>
  <si>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</si>
  <si>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</si>
  <si>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</si>
  <si>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</si>
  <si>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</si>
  <si>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</si>
  <si>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</si>
  <si>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</si>
  <si>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</si>
  <si>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</si>
  <si>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</si>
  <si>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</si>
  <si>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</si>
  <si>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</si>
  <si>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</si>
  <si>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</si>
  <si>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</si>
  <si>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</si>
  <si>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</si>
  <si>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</si>
  <si>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</si>
  <si>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</si>
  <si>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</si>
  <si>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</si>
  <si>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</si>
  <si>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</si>
  <si>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</si>
  <si>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</si>
  <si>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</si>
  <si>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</si>
  <si>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</si>
  <si>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</si>
  <si>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</si>
  <si>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</si>
  <si>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</si>
  <si>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</si>
  <si>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</si>
  <si>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</si>
  <si>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</si>
  <si>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</si>
  <si>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</si>
  <si>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</si>
  <si>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</si>
  <si>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</si>
  <si>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</si>
  <si>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</si>
  <si>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</si>
  <si>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</si>
  <si>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</si>
  <si>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</si>
  <si>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</si>
  <si>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</si>
  <si>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</si>
  <si>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</si>
  <si>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</si>
  <si>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</si>
  <si>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</si>
  <si>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</si>
  <si>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</si>
  <si>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</si>
  <si>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</si>
  <si>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</si>
  <si>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</si>
  <si>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</si>
  <si>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</si>
  <si>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</si>
  <si>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</si>
  <si>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</si>
  <si>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</si>
  <si>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</si>
  <si>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</si>
  <si>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</si>
  <si>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</si>
  <si>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</si>
  <si>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</si>
  <si>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</si>
  <si>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</si>
  <si>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</si>
  <si>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</si>
  <si>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</si>
  <si>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</si>
  <si>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</si>
  <si>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</si>
  <si>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</si>
  <si>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</si>
  <si>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</si>
  <si>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</si>
  <si>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</si>
  <si>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</si>
  <si>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</si>
  <si>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</si>
  <si>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</si>
  <si>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</si>
  <si>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</si>
  <si>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</si>
  <si>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</si>
  <si>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</si>
  <si>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</si>
  <si>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</si>
  <si>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</si>
  <si>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</si>
  <si>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</si>
  <si>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</si>
  <si>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</si>
  <si>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</si>
  <si>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</si>
  <si>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</si>
  <si>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</si>
  <si>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</si>
  <si>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</si>
  <si>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</si>
  <si>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</si>
  <si>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</si>
  <si>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</si>
  <si>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</si>
  <si>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</si>
  <si>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</si>
  <si>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</si>
  <si>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</si>
  <si>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</si>
  <si>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</si>
  <si>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</si>
  <si>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</si>
  <si>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</si>
  <si>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</si>
  <si>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</si>
  <si>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</si>
  <si>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</si>
  <si>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</si>
  <si>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</si>
  <si>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</si>
  <si>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</si>
  <si>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</si>
  <si>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</si>
  <si>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</si>
  <si>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</si>
  <si>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</si>
  <si>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</si>
  <si>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</si>
  <si>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</si>
  <si>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</si>
  <si>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</si>
  <si>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</si>
  <si>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</si>
  <si>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</si>
  <si>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</si>
  <si>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</si>
  <si>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</si>
  <si>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</si>
  <si>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</si>
  <si>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</si>
  <si>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</si>
  <si>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</si>
  <si>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</si>
  <si>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</si>
  <si>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</si>
  <si>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</si>
  <si>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</si>
  <si>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</si>
  <si>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</si>
  <si>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</si>
  <si>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</si>
  <si>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</si>
  <si>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</si>
  <si>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</si>
  <si>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</si>
  <si>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</si>
  <si>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</si>
  <si>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</si>
  <si>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</si>
  <si>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</si>
  <si>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</si>
  <si>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</si>
  <si>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</si>
  <si>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</si>
  <si>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</si>
  <si>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</si>
  <si>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</si>
  <si>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</si>
  <si>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</si>
  <si>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</si>
  <si>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</si>
  <si>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</si>
  <si>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</si>
  <si>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</si>
  <si>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</si>
  <si>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</si>
  <si>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</si>
  <si>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</si>
  <si>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</si>
  <si>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</si>
  <si>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</si>
  <si>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</si>
  <si>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</si>
  <si>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</si>
  <si>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</si>
  <si>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</si>
  <si>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</si>
  <si>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</si>
  <si>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</si>
  <si>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</si>
  <si>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</si>
  <si>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</si>
  <si>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</si>
  <si>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</si>
  <si>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</si>
  <si>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</si>
  <si>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</si>
  <si>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</si>
  <si>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</si>
  <si>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</si>
  <si>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</si>
  <si>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</si>
  <si>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</si>
  <si>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</si>
  <si>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</si>
  <si>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</si>
  <si>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</si>
  <si>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</si>
  <si>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</si>
  <si>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</si>
  <si>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</si>
  <si>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</si>
  <si>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</si>
  <si>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</si>
  <si>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</si>
  <si>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</si>
  <si>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</si>
  <si>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</si>
  <si>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</si>
  <si>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</si>
  <si>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</si>
  <si>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</si>
  <si>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</si>
  <si>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</si>
  <si>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</si>
  <si>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</si>
  <si>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</si>
  <si>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</si>
  <si>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</si>
  <si>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</si>
  <si>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</si>
  <si>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</si>
  <si>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</si>
  <si>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</si>
  <si>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</si>
  <si>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</si>
  <si>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</si>
  <si>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</si>
  <si>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</si>
  <si>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</si>
  <si>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</si>
  <si>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</si>
  <si>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</si>
  <si>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</si>
  <si>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</si>
  <si>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</si>
  <si>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</si>
  <si>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</si>
  <si>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</si>
  <si>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</si>
  <si>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</si>
  <si>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</si>
  <si>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</si>
  <si>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</si>
  <si>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</si>
  <si>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</si>
  <si>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</si>
  <si>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</si>
  <si>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</si>
  <si>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</si>
  <si>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</si>
  <si>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</si>
  <si>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</si>
  <si>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</si>
  <si>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</si>
  <si>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</si>
  <si>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</si>
  <si>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</si>
  <si>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</si>
  <si>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</si>
  <si>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</si>
  <si>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</si>
  <si>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</si>
  <si>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</si>
  <si>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</si>
  <si>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</si>
  <si>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</si>
  <si>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</si>
  <si>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</si>
  <si>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</si>
  <si>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</si>
  <si>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</si>
  <si>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</si>
  <si>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</si>
  <si>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</si>
  <si>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</si>
  <si>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</si>
  <si>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</si>
  <si>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</si>
  <si>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</si>
  <si>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</si>
  <si>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</si>
  <si>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</si>
  <si>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</si>
  <si>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</si>
  <si>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</si>
  <si>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</si>
  <si>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</si>
  <si>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</si>
  <si>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</si>
  <si>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</si>
  <si>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</si>
  <si>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</si>
  <si>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</si>
  <si>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</si>
  <si>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</si>
  <si>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</si>
  <si>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</si>
  <si>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</si>
  <si>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</si>
  <si>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</si>
  <si>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</si>
  <si>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</si>
  <si>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</si>
  <si>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</si>
  <si>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</si>
  <si>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</si>
  <si>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</si>
  <si>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</si>
  <si>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</si>
  <si>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</si>
  <si>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</si>
  <si>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</si>
  <si>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</si>
  <si>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</si>
  <si>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</si>
  <si>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</si>
  <si>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</si>
  <si>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</si>
  <si>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</si>
  <si>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</si>
  <si>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</si>
  <si>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</si>
  <si>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</si>
  <si>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</si>
  <si>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</si>
  <si>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</si>
  <si>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</si>
  <si>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</si>
  <si>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</si>
  <si>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</si>
  <si>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</si>
  <si>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</si>
  <si>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</si>
  <si>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</si>
  <si>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</si>
  <si>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</si>
  <si>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</si>
  <si>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</si>
  <si>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</si>
  <si>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</si>
  <si>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</si>
  <si>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</si>
  <si>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</si>
  <si>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</si>
  <si>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</si>
  <si>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</si>
  <si>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</si>
  <si>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</si>
  <si>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</si>
  <si>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</si>
  <si>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</si>
  <si>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</si>
  <si>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</si>
  <si>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</si>
  <si>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</si>
  <si>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</si>
  <si>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</si>
  <si>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</si>
  <si>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</si>
  <si>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</si>
  <si>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</si>
  <si>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</si>
  <si>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</si>
  <si>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</si>
  <si>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</si>
  <si>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</si>
  <si>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</si>
  <si>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</si>
  <si>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</si>
  <si>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</si>
  <si>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</si>
  <si>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</si>
  <si>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</si>
  <si>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</si>
  <si>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</si>
  <si>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</si>
  <si>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</si>
  <si>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</si>
  <si>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</si>
  <si>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</si>
  <si>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</si>
  <si>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</si>
  <si>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</si>
  <si>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</si>
  <si>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</si>
  <si>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</si>
  <si>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</si>
  <si>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</si>
  <si>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</si>
  <si>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</si>
  <si>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</si>
  <si>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</si>
  <si>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</si>
  <si>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</si>
  <si>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</si>
  <si>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</si>
  <si>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</si>
  <si>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</si>
  <si>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</si>
  <si>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</si>
  <si>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</si>
  <si>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</si>
  <si>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</si>
  <si>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</si>
  <si>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</si>
  <si>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</si>
  <si>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</si>
  <si>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</si>
  <si>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</si>
  <si>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</si>
  <si>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</si>
  <si>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</si>
  <si>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</si>
  <si>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</si>
  <si>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</si>
  <si>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</si>
  <si>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</si>
  <si>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</si>
  <si>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</si>
  <si>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</si>
  <si>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</si>
  <si>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</si>
  <si>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</si>
  <si>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</si>
  <si>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</si>
  <si>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</si>
  <si>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</si>
  <si>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</si>
  <si>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</si>
  <si>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</si>
  <si>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</si>
  <si>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</si>
  <si>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</si>
  <si>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</si>
  <si>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</si>
  <si>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</si>
  <si>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</si>
  <si>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</si>
  <si>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</si>
  <si>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</si>
  <si>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</si>
  <si>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</si>
  <si>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</si>
  <si>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</si>
  <si>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</si>
  <si>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</si>
  <si>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</si>
  <si>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</si>
  <si>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</si>
  <si>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</si>
  <si>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</si>
  <si>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</si>
  <si>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</si>
  <si>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</si>
  <si>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</si>
  <si>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</si>
  <si>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</si>
  <si>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</si>
  <si>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</si>
  <si>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</si>
  <si>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</si>
  <si>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</si>
  <si>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</si>
  <si>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</si>
  <si>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</si>
  <si>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</si>
  <si>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</si>
  <si>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</si>
  <si>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</si>
  <si>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</si>
  <si>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</si>
  <si>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</si>
  <si>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</si>
  <si>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</si>
  <si>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</si>
  <si>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</si>
  <si>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</si>
  <si>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</si>
  <si>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</si>
  <si>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</si>
  <si>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</si>
  <si>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</si>
  <si>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</si>
  <si>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</si>
  <si>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</si>
  <si>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</si>
  <si>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</si>
  <si>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</si>
  <si>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</si>
  <si>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</si>
  <si>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</si>
  <si>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</si>
  <si>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</si>
  <si>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</si>
  <si>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</si>
  <si>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</si>
  <si>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</si>
  <si>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</si>
  <si>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</si>
  <si>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</si>
  <si>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</si>
  <si>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</si>
  <si>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</si>
  <si>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</si>
  <si>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</si>
  <si>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</si>
  <si>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</si>
  <si>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</si>
  <si>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</si>
  <si>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</si>
  <si>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</si>
  <si>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</si>
  <si>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</si>
  <si>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</si>
  <si>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</si>
  <si>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</si>
  <si>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</si>
  <si>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</si>
  <si>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</si>
  <si>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</si>
  <si>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</si>
  <si>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</si>
  <si>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</si>
  <si>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</si>
  <si>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</si>
  <si>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</si>
  <si>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</si>
  <si>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</si>
  <si>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</si>
  <si>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</si>
  <si>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</si>
  <si>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</si>
  <si>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</si>
  <si>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</si>
  <si>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</si>
  <si>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</si>
  <si>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</si>
  <si>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</si>
  <si>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</si>
  <si>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</si>
  <si>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</si>
  <si>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</si>
  <si>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</si>
  <si>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</si>
  <si>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</si>
  <si>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</si>
  <si>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</si>
  <si>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</si>
  <si>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</si>
  <si>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</si>
  <si>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</si>
  <si>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</si>
  <si>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</si>
  <si>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</si>
  <si>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</si>
  <si>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</si>
  <si>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</si>
  <si>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</si>
  <si>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</si>
  <si>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</si>
  <si>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</si>
  <si>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</si>
  <si>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</si>
  <si>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</si>
  <si>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</si>
  <si>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</si>
  <si>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</si>
  <si>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</si>
  <si>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</si>
  <si>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</si>
  <si>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</si>
  <si>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</si>
  <si>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</si>
  <si>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</si>
  <si>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</si>
  <si>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</si>
  <si>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</si>
  <si>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</si>
  <si>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</si>
  <si>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</si>
  <si>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</si>
  <si>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</si>
  <si>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</si>
  <si>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</si>
  <si>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</si>
  <si>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</si>
  <si>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</si>
  <si>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</si>
  <si>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</si>
  <si>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</si>
  <si>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</si>
  <si>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</si>
  <si>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</si>
  <si>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</si>
  <si>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</si>
  <si>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</si>
  <si>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</si>
  <si>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</si>
  <si>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</si>
  <si>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</si>
  <si>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</si>
  <si>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</si>
  <si>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</si>
  <si>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</si>
  <si>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</si>
  <si>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</si>
  <si>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</si>
  <si>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</si>
  <si>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</si>
  <si>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</si>
  <si>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</si>
  <si>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</si>
  <si>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</si>
  <si>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</si>
  <si>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</si>
  <si>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</si>
  <si>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</si>
  <si>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</si>
  <si>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</si>
  <si>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</si>
  <si>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</si>
  <si>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</si>
  <si>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</si>
  <si>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</si>
  <si>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</si>
  <si>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</si>
  <si>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</si>
  <si>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</si>
  <si>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</si>
  <si>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</si>
  <si>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</si>
  <si>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</si>
  <si>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</si>
  <si>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</si>
  <si>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</si>
  <si>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</si>
  <si>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</si>
  <si>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</si>
  <si>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</si>
  <si>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</si>
  <si>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</si>
  <si>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</si>
  <si>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</si>
  <si>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</si>
  <si>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</si>
  <si>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</si>
  <si>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</si>
  <si>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</si>
  <si>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</si>
  <si>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</si>
  <si>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</si>
  <si>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</si>
  <si>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</si>
  <si>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</si>
  <si>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</si>
  <si>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</si>
  <si>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</si>
  <si>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</si>
  <si>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</si>
  <si>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</si>
  <si>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</si>
  <si>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</si>
  <si>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</si>
  <si>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</si>
  <si>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</si>
  <si>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</si>
  <si>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</si>
  <si>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</si>
  <si>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</si>
  <si>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</si>
  <si>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</si>
  <si>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</si>
  <si>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</si>
  <si>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</si>
  <si>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</si>
  <si>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</si>
  <si>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</si>
  <si>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</si>
  <si>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</si>
  <si>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</si>
  <si>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</si>
  <si>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</si>
  <si>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</si>
  <si>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</si>
  <si>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</si>
  <si>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</si>
  <si>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</si>
  <si>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</si>
  <si>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</si>
  <si>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</si>
  <si>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</si>
  <si>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</si>
  <si>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</si>
  <si>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</si>
  <si>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</si>
  <si>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</si>
  <si>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</si>
  <si>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</si>
  <si>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</si>
  <si>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</si>
  <si>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</si>
  <si>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</si>
  <si>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</si>
  <si>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</si>
  <si>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</si>
  <si>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</si>
  <si>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</si>
  <si>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</si>
  <si>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</si>
  <si>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</si>
  <si>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</si>
  <si>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</si>
  <si>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</si>
  <si>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</si>
  <si>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</si>
  <si>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</si>
  <si>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</si>
  <si>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</si>
  <si>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</si>
  <si>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</si>
  <si>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</si>
  <si>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</si>
  <si>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</si>
  <si>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</si>
  <si>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</si>
  <si>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</si>
  <si>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</si>
  <si>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</si>
  <si>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</si>
  <si>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</si>
  <si>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</si>
  <si>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</si>
  <si>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</si>
  <si>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</si>
  <si>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</si>
  <si>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</si>
  <si>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</si>
  <si>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</si>
  <si>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</si>
  <si>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</si>
  <si>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</si>
  <si>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</si>
  <si>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</si>
  <si>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</si>
  <si>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</si>
  <si>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</si>
  <si>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</si>
  <si>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</si>
  <si>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</si>
  <si>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</si>
  <si>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</si>
  <si>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</si>
  <si>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</si>
  <si>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</si>
  <si>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</si>
  <si>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</si>
  <si>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</si>
  <si>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</si>
  <si>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</si>
  <si>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</si>
  <si>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</si>
  <si>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</si>
  <si>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</si>
  <si>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</si>
  <si>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</si>
  <si>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</si>
  <si>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</si>
  <si>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</si>
  <si>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</si>
  <si>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</si>
  <si>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</si>
  <si>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</si>
  <si>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</si>
  <si>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</si>
  <si>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</si>
  <si>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</si>
  <si>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</si>
  <si>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</si>
  <si>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</si>
  <si>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</si>
  <si>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</si>
  <si>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</si>
  <si>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</si>
  <si>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</si>
  <si>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</si>
  <si>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</si>
  <si>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</si>
  <si>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</si>
  <si>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</si>
  <si>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</si>
  <si>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</si>
  <si>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</si>
  <si>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</si>
  <si>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</si>
  <si>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</si>
  <si>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</si>
  <si>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</si>
  <si>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</si>
  <si>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</si>
  <si>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</si>
  <si>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</si>
  <si>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</si>
  <si>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</si>
  <si>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</si>
  <si>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</si>
  <si>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</si>
  <si>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</si>
  <si>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</si>
  <si>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</si>
  <si>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</si>
  <si>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</si>
  <si>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</si>
  <si>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</si>
  <si>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</si>
  <si>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</si>
  <si>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</si>
  <si>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</si>
  <si>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</si>
  <si>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</si>
  <si>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</si>
  <si>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</si>
  <si>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</si>
  <si>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</si>
  <si>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</si>
  <si>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</si>
  <si>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</si>
  <si>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</si>
  <si>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</si>
  <si>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</si>
  <si>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</si>
  <si>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</si>
  <si>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</si>
  <si>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</si>
  <si>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</si>
  <si>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</si>
  <si>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</si>
  <si>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</si>
  <si>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</si>
  <si>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</si>
  <si>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</si>
  <si>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</si>
  <si>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</si>
  <si>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</si>
  <si>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</si>
  <si>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</si>
  <si>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</si>
  <si>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</si>
  <si>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</si>
  <si>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</si>
  <si>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</si>
  <si>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</si>
  <si>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</si>
  <si>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</si>
  <si>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</si>
  <si>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</si>
  <si>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</si>
  <si>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</si>
  <si>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</si>
  <si>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</si>
  <si>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</si>
  <si>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</si>
  <si>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</si>
  <si>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</si>
  <si>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</si>
  <si>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</si>
  <si>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</si>
  <si>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</si>
  <si>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</si>
  <si>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</si>
  <si>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</si>
  <si>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</si>
  <si>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</si>
  <si>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</si>
  <si>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</si>
  <si>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</si>
  <si>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</si>
  <si>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</si>
  <si>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</si>
  <si>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</si>
  <si>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</si>
  <si>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</si>
  <si>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</si>
  <si>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</si>
  <si>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</si>
  <si>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</si>
  <si>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</si>
  <si>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</si>
  <si>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</si>
  <si>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</si>
  <si>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</si>
  <si>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</si>
  <si>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</si>
  <si>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</si>
  <si>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</si>
  <si>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</si>
  <si>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</si>
  <si>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</si>
  <si>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</si>
  <si>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</si>
  <si>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</si>
  <si>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</si>
  <si>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</si>
  <si>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</si>
  <si>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</si>
  <si>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</si>
  <si>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</si>
  <si>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</si>
  <si>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</si>
  <si>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</si>
  <si>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</si>
  <si>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</si>
  <si>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</si>
  <si>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</si>
  <si>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</si>
  <si>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</si>
  <si>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</si>
  <si>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</si>
  <si>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</si>
  <si>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</si>
  <si>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</si>
  <si>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</si>
  <si>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</si>
  <si>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</si>
  <si>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</si>
  <si>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</si>
  <si>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</si>
  <si>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</si>
  <si>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</si>
  <si>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</si>
  <si>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</si>
  <si>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</si>
  <si>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</si>
  <si>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</si>
  <si>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</si>
  <si>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</si>
  <si>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</si>
  <si>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</si>
  <si>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</si>
  <si>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</si>
  <si>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</si>
  <si>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</si>
  <si>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</si>
  <si>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</si>
  <si>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</si>
  <si>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</si>
  <si>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</si>
  <si>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</si>
  <si>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</si>
  <si>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</si>
  <si>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</si>
  <si>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</si>
  <si>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</si>
  <si>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</si>
  <si>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</si>
  <si>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</si>
  <si>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</si>
  <si>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</si>
  <si>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</si>
  <si>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</si>
  <si>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</si>
  <si>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</si>
  <si>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</si>
  <si>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</si>
  <si>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</si>
  <si>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</si>
  <si>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</si>
  <si>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</si>
  <si>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</si>
  <si>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</si>
  <si>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</si>
  <si>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</si>
  <si>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</si>
  <si>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</si>
  <si>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</si>
  <si>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</si>
  <si>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</si>
  <si>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</si>
  <si>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</si>
  <si>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</si>
  <si>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</si>
  <si>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</si>
  <si>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</si>
  <si>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</si>
  <si>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</si>
  <si>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</si>
  <si>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</si>
  <si>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</si>
  <si>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</si>
  <si>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</si>
  <si>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</si>
  <si>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</si>
  <si>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</si>
  <si>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</si>
  <si>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</si>
  <si>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</si>
  <si>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</si>
  <si>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</si>
  <si>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</si>
  <si>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</si>
  <si>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</si>
  <si>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</si>
  <si>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</si>
  <si>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</si>
  <si>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</si>
  <si>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</si>
  <si>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</si>
  <si>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</si>
  <si>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</si>
  <si>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</si>
  <si>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</si>
  <si>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</si>
  <si>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</si>
  <si>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</si>
  <si>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</si>
  <si>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</si>
  <si>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</si>
  <si>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</si>
  <si>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</si>
  <si>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</si>
  <si>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</si>
  <si>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</si>
  <si>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</si>
  <si>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</si>
  <si>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</si>
  <si>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</si>
  <si>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</si>
  <si>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</si>
  <si>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</si>
  <si>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</si>
  <si>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</si>
  <si>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</si>
  <si>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</si>
  <si>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</si>
  <si>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</si>
  <si>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</si>
  <si>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</si>
  <si>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</si>
  <si>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</si>
  <si>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</si>
  <si>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</si>
  <si>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</si>
  <si>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</si>
  <si>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</si>
  <si>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</si>
  <si>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</si>
  <si>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</si>
  <si>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</si>
  <si>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</si>
  <si>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</si>
  <si>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</si>
  <si>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</si>
  <si>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</si>
  <si>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</si>
  <si>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</si>
  <si>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</si>
  <si>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</si>
  <si>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</si>
  <si>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</si>
  <si>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</si>
  <si>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</si>
  <si>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</si>
  <si>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</si>
  <si>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</si>
  <si>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</si>
  <si>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</si>
  <si>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</si>
  <si>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</si>
  <si>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</si>
  <si>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</si>
  <si>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</si>
  <si>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</si>
  <si>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</si>
  <si>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</si>
  <si>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</si>
  <si>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</si>
  <si>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</si>
  <si>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</si>
  <si>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</si>
  <si>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</si>
  <si>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</si>
  <si>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</si>
  <si>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</si>
  <si>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</si>
  <si>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</si>
  <si>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</si>
  <si>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</si>
  <si>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</si>
  <si>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</si>
  <si>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</si>
  <si>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</si>
  <si>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</si>
  <si>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</si>
  <si>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</si>
  <si>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</si>
  <si>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</si>
  <si>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</si>
  <si>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</si>
  <si>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</si>
  <si>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</si>
  <si>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</si>
  <si>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</si>
  <si>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</si>
  <si>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</si>
  <si>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</si>
  <si>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</si>
  <si>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</si>
  <si>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</si>
  <si>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</si>
  <si>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</si>
  <si>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</si>
  <si>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</si>
  <si>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</si>
  <si>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</si>
  <si>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</si>
  <si>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</si>
  <si>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</si>
  <si>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</si>
  <si>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</si>
  <si>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</si>
  <si>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</si>
  <si>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</si>
  <si>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</si>
  <si>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</si>
  <si>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</si>
  <si>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</si>
  <si>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</si>
  <si>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</si>
  <si>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</si>
  <si>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</si>
  <si>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</si>
  <si>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</si>
  <si>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</si>
  <si>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</si>
  <si>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</si>
  <si>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</si>
  <si>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</si>
  <si>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</si>
  <si>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</si>
  <si>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</si>
  <si>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</si>
  <si>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</si>
  <si>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</si>
  <si>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</si>
  <si>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</si>
  <si>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</si>
  <si>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</si>
  <si>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</si>
  <si>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</si>
  <si>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</si>
  <si>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</si>
  <si>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</si>
  <si>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</si>
  <si>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</si>
  <si>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</si>
  <si>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</si>
  <si>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</si>
  <si>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</si>
  <si>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</si>
  <si>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</si>
  <si>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</si>
  <si>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</si>
  <si>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</si>
  <si>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</si>
  <si>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</si>
  <si>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</si>
  <si>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</si>
  <si>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</si>
  <si>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</si>
  <si>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</si>
  <si>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</si>
  <si>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</si>
  <si>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</si>
  <si>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</si>
  <si>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</si>
  <si>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</si>
  <si>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</si>
  <si>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</si>
  <si>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</si>
  <si>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</si>
  <si>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</si>
  <si>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</si>
  <si>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</si>
  <si>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</si>
  <si>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</si>
  <si>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</si>
  <si>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</si>
  <si>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</si>
  <si>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</si>
  <si>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</si>
  <si>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</si>
  <si>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</si>
  <si>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</si>
  <si>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</si>
  <si>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</si>
  <si>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</si>
  <si>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</si>
  <si>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</si>
  <si>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</si>
  <si>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</si>
  <si>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</si>
  <si>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</si>
  <si>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</si>
  <si>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</si>
  <si>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</si>
  <si>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</si>
  <si>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</si>
  <si>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</si>
  <si>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</si>
  <si>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</si>
  <si>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</si>
  <si>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</si>
  <si>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</si>
  <si>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</si>
  <si>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</si>
  <si>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</si>
  <si>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</si>
  <si>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</si>
  <si>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</si>
  <si>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</si>
  <si>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</si>
  <si>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</si>
  <si>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</si>
  <si>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</si>
  <si>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</si>
  <si>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</si>
  <si>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</si>
  <si>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</si>
  <si>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</si>
  <si>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</si>
  <si>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</si>
  <si>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</si>
  <si>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</si>
  <si>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</si>
  <si>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</si>
  <si>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</si>
  <si>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</si>
  <si>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</si>
  <si>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</si>
  <si>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</si>
  <si>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</si>
  <si>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</si>
  <si>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</si>
  <si>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</si>
  <si>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</si>
  <si>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</si>
  <si>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</si>
  <si>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</si>
  <si>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</si>
  <si>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</si>
  <si>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</si>
  <si>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</si>
  <si>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</si>
  <si>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</si>
  <si>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</si>
  <si>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</si>
  <si>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</si>
  <si>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</si>
  <si>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</si>
  <si>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</si>
  <si>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</si>
  <si>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</si>
  <si>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</si>
  <si>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</si>
  <si>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</si>
  <si>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</si>
  <si>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</si>
  <si>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</si>
  <si>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</si>
  <si>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</si>
  <si>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</si>
  <si>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</si>
  <si>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</si>
  <si>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</si>
  <si>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</si>
  <si>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</si>
  <si>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</si>
  <si>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</si>
  <si>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</si>
  <si>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</si>
  <si>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</si>
  <si>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</si>
  <si>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</si>
  <si>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</si>
  <si>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</si>
  <si>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</si>
  <si>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</si>
  <si>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</si>
  <si>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</si>
  <si>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</si>
  <si>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</si>
  <si>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</si>
  <si>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</si>
  <si>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</si>
  <si>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</si>
  <si>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</si>
  <si>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</si>
  <si>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</si>
  <si>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</si>
  <si>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</si>
  <si>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</si>
  <si>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</si>
  <si>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</si>
  <si>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</si>
  <si>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</si>
  <si>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</si>
  <si>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</si>
  <si>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</si>
  <si>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</si>
  <si>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</si>
  <si>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</si>
  <si>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</si>
  <si>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</si>
  <si>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</si>
  <si>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</si>
  <si>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</si>
  <si>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</si>
  <si>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</si>
  <si>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</si>
  <si>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</si>
  <si>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</si>
  <si>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</si>
  <si>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</si>
  <si>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</si>
  <si>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</si>
  <si>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</si>
  <si>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</si>
  <si>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</si>
  <si>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</si>
  <si>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</si>
  <si>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</si>
  <si>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</si>
  <si>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</si>
  <si>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</si>
  <si>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</si>
  <si>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</si>
  <si>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</si>
  <si>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</si>
  <si>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</si>
  <si>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</si>
  <si>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</si>
  <si>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</si>
  <si>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</si>
  <si>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</si>
  <si>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</si>
  <si>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</si>
  <si>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</si>
  <si>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</si>
  <si>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</si>
  <si>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</si>
  <si>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</si>
  <si>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</si>
  <si>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</si>
  <si>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</si>
  <si>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</si>
  <si>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</si>
  <si>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</si>
  <si>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</si>
  <si>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</si>
  <si>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</si>
  <si>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</si>
  <si>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</si>
  <si>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</si>
  <si>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</si>
  <si>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</si>
  <si>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</si>
  <si>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</si>
  <si>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</si>
  <si>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</si>
  <si>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</si>
  <si>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</si>
  <si>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</si>
  <si>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</si>
  <si>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</si>
  <si>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</si>
  <si>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</si>
  <si>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</si>
  <si>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</si>
  <si>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</si>
  <si>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</si>
  <si>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</si>
  <si>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</si>
  <si>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</si>
  <si>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</si>
  <si>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</si>
  <si>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</si>
  <si>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</si>
  <si>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</si>
  <si>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</si>
  <si>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</si>
  <si>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</si>
  <si>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</si>
  <si>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</si>
  <si>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</si>
  <si>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</si>
  <si>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</si>
  <si>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</si>
  <si>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</si>
  <si>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</si>
  <si>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</si>
  <si>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</si>
  <si>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</si>
  <si>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</si>
  <si>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</si>
  <si>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</si>
  <si>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</si>
  <si>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</si>
  <si>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</si>
  <si>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</si>
  <si>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</si>
  <si>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</si>
  <si>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</si>
  <si>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</si>
  <si>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</si>
  <si>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</si>
  <si>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</si>
  <si>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</si>
  <si>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</si>
  <si>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</si>
  <si>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</si>
  <si>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</si>
  <si>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</si>
  <si>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</si>
  <si>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</si>
  <si>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</si>
  <si>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</si>
  <si>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</si>
  <si>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</si>
  <si>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</si>
  <si>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</si>
  <si>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</si>
  <si>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</si>
  <si>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</si>
  <si>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</si>
  <si>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</si>
  <si>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</si>
  <si>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</si>
  <si>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</si>
  <si>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</si>
  <si>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</si>
  <si>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</si>
  <si>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</si>
  <si>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</si>
  <si>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</si>
  <si>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</si>
  <si>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</si>
  <si>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</si>
  <si>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</si>
  <si>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</si>
  <si>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</si>
  <si>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</si>
  <si>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</si>
  <si>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</si>
  <si>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</si>
  <si>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</si>
  <si>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</si>
  <si>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</si>
  <si>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</si>
  <si>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</si>
  <si>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</si>
  <si>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</si>
  <si>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</si>
  <si>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</si>
  <si>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</si>
  <si>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</si>
  <si>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</si>
  <si>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</si>
  <si>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</si>
  <si>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</si>
  <si>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</si>
  <si>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</si>
  <si>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</si>
  <si>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</si>
  <si>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</si>
  <si>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</si>
  <si>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</si>
  <si>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</si>
  <si>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</si>
  <si>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</si>
  <si>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</si>
  <si>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</si>
  <si>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</si>
  <si>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</si>
  <si>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</si>
  <si>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</si>
  <si>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</si>
  <si>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</si>
  <si>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</si>
  <si>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</si>
  <si>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</si>
  <si>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</si>
  <si>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</si>
  <si>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</si>
  <si>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</si>
  <si>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</si>
  <si>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</si>
  <si>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</si>
  <si>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</si>
  <si>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</si>
  <si>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</si>
  <si>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</si>
  <si>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</si>
  <si>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</si>
  <si>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</si>
  <si>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</si>
  <si>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</si>
  <si>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</si>
  <si>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</si>
  <si>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</si>
  <si>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</si>
  <si>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</si>
  <si>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</si>
  <si>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</si>
  <si>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</si>
  <si>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</si>
  <si>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</si>
  <si>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</si>
  <si>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</si>
  <si>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</si>
  <si>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</si>
  <si>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</si>
  <si>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</si>
  <si>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</si>
  <si>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</si>
  <si>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</si>
  <si>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</si>
  <si>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</si>
  <si>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</si>
  <si>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</si>
  <si>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</si>
  <si>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</si>
  <si>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</si>
  <si>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</si>
  <si>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</si>
  <si>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</si>
  <si>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</si>
  <si>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</si>
  <si>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</si>
  <si>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</si>
  <si>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</si>
  <si>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</si>
  <si>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</si>
  <si>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</si>
  <si>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</si>
  <si>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</si>
  <si>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</si>
  <si>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</si>
  <si>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</si>
  <si>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</si>
  <si>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</si>
  <si>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</si>
  <si>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</si>
  <si>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</si>
  <si>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</si>
  <si>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</si>
  <si>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</si>
  <si>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</si>
  <si>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</si>
  <si>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</si>
  <si>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</si>
  <si>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</si>
  <si>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</si>
  <si>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</si>
  <si>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</si>
  <si>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</si>
  <si>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</si>
  <si>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</si>
  <si>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</si>
  <si>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</si>
  <si>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</si>
  <si>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</si>
  <si>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</si>
  <si>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</si>
  <si>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</si>
  <si>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</si>
  <si>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</si>
  <si>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</si>
  <si>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</si>
  <si>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</si>
  <si>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</si>
  <si>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</si>
  <si>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</si>
  <si>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</si>
  <si>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</si>
  <si>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</si>
  <si>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</si>
  <si>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</si>
  <si>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</si>
  <si>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</si>
  <si>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</si>
  <si>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</si>
  <si>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</si>
  <si>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</si>
  <si>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</si>
  <si>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</si>
  <si>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</si>
  <si>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</si>
  <si>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</si>
  <si>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</si>
  <si>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</si>
  <si>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</si>
  <si>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</si>
  <si>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</si>
  <si>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</si>
  <si>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</si>
  <si>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</si>
  <si>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</si>
  <si>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</si>
  <si>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</si>
  <si>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</si>
  <si>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</si>
  <si>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</si>
  <si>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</si>
  <si>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</si>
  <si>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</si>
  <si>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</si>
  <si>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</si>
  <si>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</si>
  <si>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</si>
  <si>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</si>
  <si>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</si>
  <si>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</si>
  <si>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</si>
  <si>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</si>
  <si>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</si>
  <si>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</si>
  <si>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</si>
  <si>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</si>
  <si>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</si>
  <si>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</si>
  <si>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</si>
  <si>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</si>
  <si>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</si>
  <si>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</si>
  <si>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</si>
  <si>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</si>
  <si>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</si>
  <si>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</si>
  <si>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</si>
  <si>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</si>
  <si>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</si>
  <si>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</si>
  <si>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</si>
  <si>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</si>
  <si>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</si>
  <si>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</si>
  <si>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</si>
  <si>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</si>
  <si>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</si>
  <si>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</si>
  <si>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</si>
  <si>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</si>
  <si>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</si>
  <si>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</si>
  <si>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</si>
  <si>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</si>
  <si>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</si>
  <si>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</si>
  <si>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</si>
  <si>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</si>
  <si>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</si>
  <si>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</si>
  <si>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</si>
  <si>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</si>
  <si>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</si>
  <si>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</si>
  <si>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</si>
  <si>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</si>
  <si>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</si>
  <si>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</si>
  <si>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</si>
  <si>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</si>
  <si>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</si>
  <si>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</si>
  <si>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</si>
  <si>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</si>
  <si>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</si>
  <si>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</si>
  <si>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</si>
  <si>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</si>
  <si>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</si>
  <si>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</si>
  <si>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</si>
  <si>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</si>
  <si>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</si>
  <si>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</si>
  <si>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</si>
  <si>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</si>
  <si>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</si>
  <si>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</si>
  <si>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</si>
  <si>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</si>
  <si>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</si>
  <si>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</si>
  <si>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</si>
  <si>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</si>
  <si>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</si>
  <si>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</si>
  <si>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</si>
  <si>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</si>
  <si>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</si>
  <si>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</si>
  <si>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</si>
  <si>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</si>
  <si>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</si>
  <si>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</si>
  <si>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</si>
  <si>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</si>
  <si>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</si>
  <si>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</si>
  <si>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</si>
  <si>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</si>
  <si>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</si>
  <si>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</si>
  <si>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</si>
  <si>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</si>
  <si>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</si>
  <si>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</si>
  <si>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</si>
  <si>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</si>
  <si>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</si>
  <si>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</si>
  <si>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</si>
  <si>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</si>
  <si>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</si>
  <si>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</si>
  <si>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</si>
  <si>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</si>
  <si>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</si>
  <si>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</si>
  <si>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</si>
  <si>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</si>
  <si>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</si>
  <si>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</si>
  <si>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</si>
  <si>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</si>
  <si>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</si>
  <si>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</si>
  <si>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</si>
  <si>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</si>
  <si>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</si>
  <si>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</si>
  <si>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</si>
  <si>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</si>
  <si>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</si>
  <si>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</si>
  <si>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</si>
  <si>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</si>
  <si>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</si>
  <si>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</si>
  <si>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</si>
  <si>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</si>
  <si>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</si>
  <si>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</si>
  <si>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</si>
  <si>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</si>
  <si>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</si>
  <si>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</si>
  <si>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</si>
  <si>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</si>
  <si>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</si>
  <si>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</si>
  <si>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</si>
  <si>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</si>
  <si>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</si>
  <si>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</si>
  <si>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</si>
  <si>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</si>
  <si>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</si>
  <si>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</si>
  <si>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</si>
  <si>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</si>
  <si>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</si>
  <si>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</si>
  <si>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</si>
  <si>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</si>
  <si>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</si>
  <si>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</si>
  <si>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</si>
  <si>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</si>
  <si>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</si>
  <si>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</si>
  <si>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</si>
  <si>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</si>
  <si>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</si>
  <si>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</si>
  <si>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</si>
  <si>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</si>
  <si>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</si>
  <si>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</si>
  <si>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</si>
  <si>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</si>
  <si>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</si>
  <si>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</si>
  <si>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</si>
  <si>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</si>
  <si>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</si>
  <si>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</si>
  <si>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</si>
  <si>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</si>
  <si>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</si>
  <si>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</si>
  <si>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</si>
  <si>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</si>
  <si>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</si>
  <si>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</si>
  <si>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</si>
  <si>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</si>
  <si>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</si>
  <si>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</si>
  <si>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</si>
  <si>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</si>
  <si>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</si>
  <si>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</si>
  <si>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</si>
  <si>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</si>
  <si>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</si>
  <si>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</si>
  <si>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</si>
  <si>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</si>
  <si>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</si>
  <si>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</si>
  <si>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</si>
  <si>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</si>
  <si>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</si>
  <si>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</si>
  <si>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</si>
  <si>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</si>
  <si>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</si>
  <si>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</si>
  <si>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</si>
  <si>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</si>
  <si>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</si>
  <si>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</si>
  <si>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</si>
  <si>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</si>
  <si>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</si>
  <si>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</si>
  <si>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</si>
  <si>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</si>
  <si>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</si>
  <si>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</si>
  <si>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</si>
  <si>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</si>
  <si>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</si>
  <si>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</si>
  <si>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</si>
  <si>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</si>
  <si>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</si>
  <si>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</si>
  <si>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</si>
  <si>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</si>
  <si>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</si>
  <si>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</si>
  <si>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</si>
  <si>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</si>
  <si>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</si>
  <si>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</si>
  <si>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</si>
  <si>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</si>
  <si>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</si>
  <si>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</si>
  <si>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</si>
  <si>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</si>
  <si>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</si>
  <si>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</si>
  <si>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</si>
  <si>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</si>
  <si>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</si>
  <si>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</si>
  <si>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</si>
  <si>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</si>
  <si>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</si>
  <si>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</si>
  <si>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</si>
  <si>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</si>
  <si>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</si>
  <si>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</si>
  <si>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</si>
  <si>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</si>
  <si>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</si>
  <si>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</si>
  <si>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</si>
  <si>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</si>
  <si>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</si>
  <si>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</si>
  <si>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</si>
  <si>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</si>
  <si>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</si>
  <si>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</si>
  <si>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</si>
  <si>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</si>
  <si>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</si>
  <si>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</si>
  <si>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</si>
  <si>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</si>
  <si>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</si>
  <si>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</si>
  <si>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</si>
  <si>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</si>
  <si>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</si>
  <si>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</si>
  <si>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</si>
  <si>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</si>
  <si>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</si>
  <si>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</si>
  <si>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</si>
  <si>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</si>
  <si>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</si>
  <si>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</si>
  <si>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</si>
  <si>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</si>
  <si>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</si>
  <si>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</si>
  <si>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</si>
  <si>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</si>
  <si>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</si>
  <si>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</si>
  <si>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</si>
  <si>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</si>
  <si>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</si>
  <si>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</si>
  <si>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</si>
  <si>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</si>
  <si>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</si>
  <si>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</si>
  <si>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</si>
  <si>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</si>
  <si>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</si>
  <si>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</si>
  <si>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</si>
  <si>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</si>
  <si>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</si>
  <si>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</si>
  <si>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</si>
  <si>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</si>
  <si>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</si>
  <si>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</si>
  <si>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</si>
  <si>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</si>
  <si>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</si>
  <si>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</si>
  <si>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</si>
  <si>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</si>
  <si>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</si>
  <si>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</si>
  <si>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</si>
  <si>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</si>
  <si>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</si>
  <si>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</si>
  <si>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</si>
  <si>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</si>
  <si>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</si>
  <si>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</si>
  <si>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</si>
  <si>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</si>
  <si>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</si>
  <si>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</si>
  <si>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</si>
  <si>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</si>
  <si>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</si>
  <si>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</si>
  <si>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</si>
  <si>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</si>
  <si>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</si>
  <si>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</si>
  <si>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</si>
  <si>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</si>
  <si>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</si>
  <si>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</si>
  <si>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</si>
  <si>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</si>
  <si>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</si>
  <si>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</si>
  <si>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</si>
  <si>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</si>
  <si>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</si>
  <si>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</si>
  <si>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</si>
  <si>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</si>
  <si>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</si>
  <si>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</si>
  <si>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</si>
  <si>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</si>
  <si>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</si>
  <si>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</si>
  <si>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</si>
  <si>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</si>
  <si>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</si>
  <si>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</si>
  <si>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</si>
  <si>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</si>
  <si>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</si>
  <si>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</si>
  <si>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</si>
  <si>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</si>
  <si>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</si>
  <si>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</si>
  <si>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</si>
  <si>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</si>
  <si>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</si>
  <si>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</si>
  <si>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</si>
  <si>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</si>
  <si>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</si>
  <si>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</si>
  <si>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</si>
  <si>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</si>
  <si>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</si>
  <si>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</si>
  <si>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</si>
  <si>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</si>
  <si>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</si>
  <si>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</si>
  <si>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</si>
  <si>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</si>
  <si>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</si>
  <si>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</si>
  <si>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</si>
  <si>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</si>
  <si>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</si>
  <si>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</si>
  <si>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</si>
  <si>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</si>
  <si>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</si>
  <si>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</si>
  <si>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</si>
  <si>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</si>
  <si>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</si>
  <si>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</si>
  <si>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</si>
  <si>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</si>
  <si>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</si>
  <si>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</si>
  <si>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</si>
  <si>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</si>
  <si>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</si>
  <si>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</si>
  <si>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</si>
  <si>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</si>
  <si>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</si>
  <si>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</si>
  <si>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</si>
  <si>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</si>
  <si>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</si>
  <si>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</si>
  <si>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</si>
  <si>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</si>
  <si>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</si>
  <si>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</si>
  <si>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</si>
  <si>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</si>
  <si>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</si>
  <si>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</si>
  <si>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</si>
  <si>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</si>
  <si>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</si>
  <si>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</si>
  <si>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</si>
  <si>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</si>
  <si>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</si>
  <si>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</si>
  <si>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</si>
  <si>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</si>
  <si>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</si>
  <si>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</si>
  <si>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</si>
  <si>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</si>
  <si>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</si>
  <si>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</si>
  <si>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</si>
  <si>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</si>
  <si>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</si>
  <si>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</si>
  <si>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</si>
  <si>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</si>
  <si>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</si>
  <si>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</si>
  <si>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</si>
  <si>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</si>
  <si>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</si>
  <si>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</si>
  <si>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</si>
  <si>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</si>
  <si>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</si>
  <si>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</si>
  <si>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</si>
  <si>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</si>
  <si>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</si>
  <si>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</si>
  <si>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</si>
  <si>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</si>
  <si>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</si>
  <si>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</si>
  <si>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</si>
  <si>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</si>
  <si>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</si>
  <si>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</si>
  <si>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</si>
  <si>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</si>
  <si>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</si>
  <si>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</si>
  <si>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</si>
  <si>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</si>
  <si>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</si>
  <si>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</si>
  <si>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</si>
  <si>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</si>
  <si>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</si>
  <si>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</si>
  <si>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</si>
  <si>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</si>
  <si>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</si>
  <si>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</si>
  <si>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</si>
  <si>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</si>
  <si>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</si>
  <si>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</si>
  <si>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</si>
  <si>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</si>
  <si>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</si>
  <si>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</si>
  <si>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</si>
  <si>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</si>
  <si>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</si>
  <si>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</si>
  <si>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</si>
  <si>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</si>
  <si>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</si>
  <si>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</si>
  <si>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</si>
  <si>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</si>
  <si>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</si>
  <si>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</si>
  <si>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</si>
  <si>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</si>
  <si>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</si>
  <si>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</si>
  <si>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</si>
  <si>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</si>
  <si>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</si>
  <si>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</si>
  <si>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</si>
  <si>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</si>
  <si>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</si>
  <si>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</si>
  <si>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</si>
  <si>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</si>
  <si>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</si>
  <si>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</si>
  <si>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</si>
  <si>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</si>
  <si>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</si>
  <si>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</si>
  <si>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</si>
  <si>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</si>
  <si>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</si>
  <si>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</si>
  <si>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</si>
  <si>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</si>
  <si>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</si>
  <si>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</si>
  <si>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</si>
  <si>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</si>
  <si>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</si>
  <si>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</si>
  <si>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</si>
  <si>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</si>
  <si>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</si>
  <si>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</si>
  <si>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</si>
  <si>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</si>
  <si>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</si>
  <si>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</si>
  <si>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</si>
  <si>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</si>
  <si>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</si>
  <si>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</si>
  <si>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</si>
  <si>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</si>
  <si>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</si>
  <si>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</si>
  <si>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</si>
  <si>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</si>
  <si>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</si>
  <si>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</si>
  <si>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</si>
  <si>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</si>
  <si>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</si>
  <si>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</si>
  <si>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</si>
  <si>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</si>
  <si>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</si>
  <si>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</si>
  <si>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</si>
  <si>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</si>
  <si>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</si>
  <si>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</si>
  <si>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</si>
  <si>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</si>
  <si>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</si>
  <si>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</si>
  <si>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</si>
  <si>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</si>
  <si>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</si>
  <si>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</si>
  <si>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</si>
  <si>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</si>
  <si>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</si>
  <si>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</si>
  <si>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</si>
  <si>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</si>
  <si>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</si>
  <si>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</si>
  <si>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</si>
  <si>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</si>
  <si>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</si>
  <si>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</si>
  <si>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</si>
  <si>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</si>
  <si>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</si>
  <si>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</si>
  <si>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</si>
  <si>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</si>
  <si>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</si>
  <si>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</si>
  <si>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</si>
  <si>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</si>
  <si>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</si>
  <si>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</si>
  <si>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</si>
  <si>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</si>
  <si>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</si>
  <si>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</si>
  <si>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</si>
  <si>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</si>
  <si>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</si>
  <si>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</si>
  <si>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</si>
  <si>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</si>
  <si>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</si>
  <si>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</si>
  <si>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</si>
  <si>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</si>
  <si>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</si>
  <si>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</si>
  <si>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</si>
  <si>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</si>
  <si>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</si>
  <si>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</si>
  <si>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</si>
  <si>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</si>
  <si>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</si>
  <si>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</si>
  <si>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</si>
  <si>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</si>
  <si>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</si>
  <si>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</si>
  <si>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</si>
  <si>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</si>
  <si>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</si>
  <si>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</si>
  <si>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</si>
  <si>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</si>
  <si>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</si>
  <si>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</si>
  <si>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</si>
  <si>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</si>
  <si>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</si>
  <si>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</si>
  <si>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</si>
  <si>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</si>
  <si>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</si>
  <si>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</si>
  <si>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</si>
  <si>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</si>
  <si>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</si>
  <si>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</si>
  <si>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</si>
  <si>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</si>
  <si>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</si>
  <si>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</si>
  <si>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</si>
  <si>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</si>
  <si>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</si>
  <si>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</si>
  <si>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</si>
  <si>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</si>
  <si>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</si>
  <si>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</si>
  <si>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</si>
  <si>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</si>
  <si>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</si>
  <si>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</si>
  <si>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</si>
  <si>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</si>
  <si>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</si>
  <si>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</si>
  <si>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</si>
  <si>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</si>
  <si>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</si>
  <si>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</si>
  <si>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</si>
  <si>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</si>
  <si>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</si>
  <si>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</si>
  <si>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</si>
  <si>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</si>
  <si>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</si>
  <si>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</si>
  <si>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</si>
  <si>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</si>
  <si>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</si>
  <si>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</si>
  <si>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</si>
  <si>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</si>
  <si>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</si>
  <si>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</si>
  <si>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</si>
  <si>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</si>
  <si>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</si>
  <si>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</si>
  <si>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</si>
  <si>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</si>
  <si>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</si>
  <si>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</si>
  <si>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</si>
  <si>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</si>
  <si>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</si>
  <si>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</si>
  <si>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</si>
  <si>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</si>
  <si>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</si>
  <si>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</si>
  <si>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</si>
  <si>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</si>
  <si>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</si>
  <si>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</si>
  <si>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</si>
  <si>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</si>
  <si>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</si>
  <si>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</si>
  <si>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</si>
  <si>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</si>
  <si>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</si>
  <si>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</si>
  <si>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</si>
  <si>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</si>
  <si>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</si>
  <si>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</si>
  <si>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</si>
  <si>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</si>
  <si>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</si>
  <si>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</si>
  <si>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</si>
  <si>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</si>
  <si>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</si>
  <si>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</si>
  <si>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</si>
  <si>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</si>
  <si>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</si>
  <si>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</si>
  <si>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</si>
  <si>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</si>
  <si>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</si>
  <si>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</si>
  <si>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</si>
  <si>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</si>
  <si>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</si>
  <si>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</si>
  <si>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</si>
  <si>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</si>
  <si>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</si>
  <si>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</si>
  <si>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</si>
  <si>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</si>
  <si>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</si>
  <si>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</si>
  <si>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</si>
  <si>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</si>
  <si>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</si>
  <si>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</si>
  <si>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</si>
  <si>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</si>
  <si>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</si>
  <si>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</si>
  <si>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</si>
  <si>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</si>
  <si>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</si>
  <si>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</si>
  <si>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</si>
  <si>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</si>
  <si>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</si>
  <si>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</si>
  <si>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</si>
  <si>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</si>
  <si>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</si>
  <si>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</si>
  <si>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</si>
  <si>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</si>
  <si>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</si>
  <si>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</si>
  <si>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</si>
  <si>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</si>
  <si>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</si>
  <si>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</si>
  <si>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</si>
  <si>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</si>
  <si>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</si>
  <si>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</si>
  <si>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</si>
  <si>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</si>
  <si>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</si>
  <si>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</si>
  <si>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</si>
  <si>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</si>
  <si>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</si>
  <si>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</si>
  <si>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</si>
  <si>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</si>
  <si>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</si>
  <si>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</si>
  <si>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</si>
  <si>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</si>
  <si>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</si>
  <si>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</si>
  <si>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</si>
  <si>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</si>
  <si>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</si>
  <si>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</si>
  <si>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</si>
  <si>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</si>
  <si>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</si>
  <si>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</si>
  <si>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</si>
  <si>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</si>
  <si>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</si>
  <si>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</si>
  <si>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</si>
  <si>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</si>
  <si>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</si>
  <si>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</si>
  <si>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</si>
  <si>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</si>
  <si>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</si>
  <si>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</si>
  <si>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</si>
  <si>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</si>
  <si>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</si>
  <si>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</si>
  <si>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</si>
  <si>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</si>
  <si>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</si>
  <si>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</si>
  <si>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</si>
  <si>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</si>
  <si>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</si>
  <si>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</si>
  <si>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</si>
  <si>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</si>
  <si>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</si>
  <si>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</si>
  <si>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</si>
  <si>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</si>
  <si>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</si>
  <si>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</si>
  <si>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</si>
  <si>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</si>
  <si>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</si>
  <si>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</si>
  <si>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</si>
  <si>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</si>
  <si>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</si>
  <si>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</si>
  <si>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</si>
  <si>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</si>
  <si>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</si>
  <si>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</si>
  <si>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</si>
  <si>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</si>
  <si>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</si>
  <si>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</si>
  <si>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</si>
  <si>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</si>
  <si>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</si>
  <si>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</si>
  <si>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</si>
  <si>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</si>
  <si>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</si>
  <si>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</si>
  <si>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</si>
  <si>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</si>
  <si>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</si>
  <si>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</si>
  <si>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</si>
  <si>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</si>
  <si>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</si>
  <si>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</si>
  <si>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</si>
  <si>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</si>
  <si>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</si>
  <si>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</si>
  <si>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</si>
  <si>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</si>
  <si>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</si>
  <si>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</si>
  <si>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</si>
  <si>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</si>
  <si>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</si>
  <si>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</si>
  <si>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</si>
  <si>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</si>
  <si>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</si>
  <si>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</si>
  <si>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</si>
  <si>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</si>
  <si>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</si>
  <si>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</si>
  <si>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</si>
  <si>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</si>
  <si>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</si>
  <si>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</si>
  <si>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</si>
  <si>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</si>
  <si>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</si>
  <si>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</si>
  <si>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</si>
  <si>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</si>
  <si>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</si>
  <si>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</si>
  <si>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</si>
  <si>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</si>
  <si>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</si>
  <si>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</si>
  <si>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</si>
  <si>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</si>
  <si>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</si>
  <si>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</si>
  <si>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</si>
  <si>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</si>
  <si>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</si>
  <si>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</si>
  <si>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</si>
  <si>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</si>
  <si>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</si>
  <si>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</si>
  <si>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</si>
  <si>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</si>
  <si>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</si>
  <si>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</si>
  <si>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</si>
  <si>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</si>
  <si>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</si>
  <si>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</si>
  <si>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</si>
  <si>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</si>
  <si>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</si>
  <si>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</si>
  <si>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</si>
  <si>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</si>
  <si>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</si>
  <si>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</si>
  <si>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</si>
  <si>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</si>
  <si>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</si>
  <si>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</si>
  <si>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</si>
  <si>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</si>
  <si>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</si>
  <si>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</si>
  <si>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</si>
  <si>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</si>
  <si>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</si>
  <si>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</si>
  <si>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</si>
  <si>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</si>
  <si>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</si>
  <si>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</si>
  <si>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</si>
  <si>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</si>
  <si>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</si>
  <si>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</si>
  <si>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</si>
  <si>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</si>
  <si>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</si>
  <si>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</si>
  <si>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</si>
  <si>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</si>
  <si>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</si>
  <si>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</si>
  <si>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</si>
  <si>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</si>
  <si>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</si>
  <si>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</si>
  <si>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</si>
  <si>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</si>
  <si>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</si>
  <si>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</si>
  <si>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</si>
  <si>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</si>
  <si>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</si>
  <si>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</si>
  <si>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</si>
  <si>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</si>
  <si>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</si>
  <si>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</si>
  <si>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</si>
  <si>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</si>
  <si>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</si>
  <si>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</si>
  <si>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</si>
  <si>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</si>
  <si>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</si>
  <si>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</si>
  <si>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</si>
  <si>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</si>
  <si>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</si>
  <si>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</si>
  <si>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</si>
  <si>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</si>
  <si>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</si>
  <si>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</si>
  <si>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</si>
  <si>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</si>
  <si>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</si>
  <si>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</si>
  <si>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</si>
  <si>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</si>
  <si>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</si>
  <si>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</si>
  <si>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</si>
  <si>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</si>
  <si>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</si>
  <si>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</si>
  <si>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</si>
  <si>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</si>
  <si>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</si>
  <si>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</si>
  <si>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</si>
  <si>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</si>
  <si>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</si>
  <si>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</si>
  <si>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</si>
  <si>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</si>
  <si>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</si>
  <si>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</si>
  <si>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</si>
  <si>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</si>
  <si>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</si>
  <si>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</si>
  <si>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</si>
  <si>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</si>
  <si>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</si>
  <si>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</si>
  <si>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</si>
  <si>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</si>
  <si>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</si>
  <si>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</si>
  <si>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</si>
  <si>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</si>
  <si>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</si>
  <si>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</si>
  <si>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</si>
  <si>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</si>
  <si>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</si>
  <si>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</si>
  <si>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</si>
  <si>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</si>
  <si>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</si>
  <si>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</si>
  <si>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</si>
  <si>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</si>
  <si>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</si>
  <si>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</si>
  <si>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</si>
  <si>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</si>
  <si>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</si>
  <si>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</si>
  <si>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</si>
  <si>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</si>
  <si>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</si>
  <si>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</si>
  <si>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</si>
  <si>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</si>
  <si>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</si>
  <si>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</si>
  <si>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</si>
  <si>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</si>
  <si>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</si>
  <si>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</si>
  <si>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</si>
  <si>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</si>
  <si>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</si>
  <si>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</si>
  <si>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</si>
  <si>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</si>
  <si>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</si>
  <si>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</si>
  <si>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</si>
  <si>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</si>
  <si>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</si>
  <si>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</si>
  <si>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</si>
  <si>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</si>
  <si>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</si>
  <si>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</si>
  <si>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</si>
  <si>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</si>
  <si>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</si>
  <si>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</si>
  <si>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</si>
  <si>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</si>
  <si>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</si>
  <si>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</si>
  <si>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</si>
  <si>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</si>
  <si>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</si>
  <si>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</si>
  <si>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</si>
  <si>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</si>
  <si>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</si>
  <si>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</si>
  <si>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</si>
  <si>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</si>
  <si>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</si>
  <si>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</si>
  <si>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</si>
  <si>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</si>
  <si>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</si>
  <si>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</si>
  <si>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</si>
  <si>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</si>
  <si>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</si>
  <si>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</si>
  <si>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</si>
  <si>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</si>
  <si>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</si>
  <si>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</si>
  <si>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</si>
  <si>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</si>
  <si>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</si>
  <si>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</si>
  <si>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</si>
  <si>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</si>
  <si>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</si>
  <si>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</si>
  <si>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</si>
  <si>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</si>
  <si>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</si>
  <si>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</si>
  <si>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</si>
  <si>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</si>
  <si>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</si>
  <si>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</si>
  <si>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</si>
  <si>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</si>
  <si>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</si>
  <si>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</si>
  <si>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</si>
  <si>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</si>
  <si>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</si>
  <si>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</si>
  <si>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</si>
  <si>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</si>
  <si>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</si>
  <si>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</si>
  <si>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</si>
  <si>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</si>
  <si>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</si>
  <si>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</si>
  <si>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</si>
  <si>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</si>
  <si>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</si>
  <si>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</si>
  <si>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</si>
  <si>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</si>
  <si>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</si>
  <si>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</si>
  <si>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</si>
  <si>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</si>
  <si>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</si>
  <si>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</si>
  <si>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</si>
  <si>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</si>
  <si>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</si>
  <si>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</si>
  <si>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</si>
  <si>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</si>
  <si>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</si>
  <si>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</si>
  <si>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</si>
  <si>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</si>
  <si>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</si>
  <si>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</si>
  <si>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</si>
  <si>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</si>
  <si>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</si>
  <si>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</si>
  <si>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</si>
  <si>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</si>
  <si>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</si>
  <si>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</si>
  <si>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</si>
  <si>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</si>
  <si>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</si>
  <si>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</si>
  <si>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</si>
  <si>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</si>
  <si>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</si>
  <si>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</si>
  <si>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</si>
  <si>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</si>
  <si>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</si>
  <si>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</si>
  <si>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</si>
  <si>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</si>
  <si>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</si>
  <si>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</si>
  <si>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</si>
  <si>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</si>
  <si>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</si>
  <si>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</si>
  <si>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</si>
  <si>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</si>
  <si>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</si>
  <si>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</si>
  <si>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</si>
  <si>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</si>
  <si>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</si>
  <si>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</si>
  <si>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</si>
  <si>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</si>
  <si>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</si>
  <si>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</si>
  <si>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</si>
  <si>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</si>
  <si>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</si>
  <si>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</si>
  <si>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</si>
  <si>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</si>
  <si>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</si>
  <si>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</si>
  <si>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</si>
  <si>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</si>
  <si>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</si>
  <si>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</si>
  <si>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</si>
  <si>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</si>
  <si>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</si>
  <si>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</si>
  <si>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</si>
  <si>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</si>
  <si>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</si>
  <si>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</si>
  <si>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</si>
  <si>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</si>
  <si>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</si>
  <si>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</si>
  <si>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</si>
  <si>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</si>
  <si>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</si>
  <si>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</si>
  <si>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</si>
  <si>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</si>
  <si>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</si>
  <si>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</si>
  <si>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</si>
  <si>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</si>
  <si>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</si>
  <si>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</si>
  <si>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</si>
  <si>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</si>
  <si>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</si>
  <si>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</si>
  <si>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</si>
  <si>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</si>
  <si>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</si>
  <si>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</si>
  <si>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</si>
  <si>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</si>
  <si>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</si>
  <si>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</si>
  <si>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</si>
  <si>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</si>
  <si>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</si>
  <si>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</si>
  <si>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</si>
  <si>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</si>
  <si>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</si>
  <si>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</si>
  <si>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</si>
  <si>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</si>
  <si>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</si>
  <si>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</si>
  <si>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</si>
  <si>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</si>
  <si>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</si>
  <si>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</si>
  <si>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</si>
  <si>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</si>
  <si>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</si>
  <si>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</si>
  <si>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</si>
  <si>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</si>
  <si>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</si>
  <si>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</si>
  <si>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</si>
  <si>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</si>
  <si>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</si>
  <si>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</si>
  <si>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</si>
  <si>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</si>
  <si>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</si>
  <si>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</si>
  <si>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</si>
  <si>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</si>
  <si>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</si>
  <si>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</si>
  <si>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</si>
  <si>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</si>
  <si>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</si>
  <si>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</si>
  <si>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</si>
  <si>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</si>
  <si>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</si>
  <si>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</si>
  <si>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</si>
  <si>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</si>
  <si>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</si>
  <si>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</si>
  <si>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</si>
  <si>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</si>
  <si>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</si>
  <si>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</si>
  <si>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</si>
  <si>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</si>
  <si>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</si>
  <si>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</si>
  <si>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</si>
  <si>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</si>
  <si>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</si>
  <si>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</si>
  <si>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</si>
  <si>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</si>
  <si>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</si>
  <si>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</si>
  <si>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</si>
  <si>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</si>
  <si>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</si>
  <si>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</si>
  <si>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</si>
  <si>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</si>
  <si>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</si>
  <si>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</si>
  <si>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</si>
  <si>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</si>
  <si>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</si>
  <si>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</si>
  <si>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</si>
  <si>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</si>
  <si>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</si>
  <si>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</si>
  <si>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</si>
  <si>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</si>
  <si>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</si>
  <si>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</si>
  <si>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</si>
  <si>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</si>
  <si>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</si>
  <si>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</si>
  <si>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</si>
  <si>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</si>
  <si>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</si>
  <si>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</si>
  <si>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</si>
  <si>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</si>
  <si>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</si>
  <si>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</si>
  <si>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</si>
  <si>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</si>
  <si>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</si>
  <si>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</si>
  <si>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</si>
  <si>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</si>
  <si>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</si>
  <si>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</si>
  <si>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</si>
  <si>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</si>
  <si>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</si>
  <si>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</si>
  <si>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</si>
  <si>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</si>
  <si>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</si>
  <si>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</si>
  <si>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</si>
  <si>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</si>
  <si>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</si>
  <si>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</si>
  <si>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</si>
  <si>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</si>
  <si>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</si>
  <si>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</si>
  <si>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</si>
  <si>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</si>
  <si>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</si>
  <si>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</si>
  <si>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</si>
  <si>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</si>
  <si>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</si>
  <si>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</si>
  <si>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</si>
  <si>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</si>
  <si>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</si>
  <si>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</si>
  <si>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</si>
  <si>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</si>
  <si>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</si>
  <si>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</si>
  <si>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</si>
  <si>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</si>
  <si>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</si>
  <si>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</si>
  <si>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</si>
  <si>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</si>
  <si>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</si>
  <si>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</si>
  <si>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</si>
  <si>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</si>
  <si>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</si>
  <si>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</si>
  <si>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</si>
  <si>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</si>
  <si>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</si>
  <si>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</si>
  <si>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</si>
  <si>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</si>
  <si>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</si>
  <si>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</si>
  <si>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</si>
  <si>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</si>
  <si>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</si>
  <si>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</si>
  <si>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</si>
  <si>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</si>
  <si>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</si>
  <si>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</si>
  <si>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</si>
  <si>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</si>
  <si>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</si>
  <si>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</si>
  <si>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</si>
  <si>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</si>
  <si>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</si>
  <si>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</si>
  <si>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</si>
  <si>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</si>
  <si>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</si>
  <si>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</si>
  <si>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</si>
  <si>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</si>
  <si>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</si>
  <si>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</si>
  <si>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</si>
  <si>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</si>
  <si>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</si>
  <si>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</si>
  <si>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</si>
  <si>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</si>
  <si>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</si>
  <si>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</si>
  <si>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</si>
  <si>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</si>
  <si>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</si>
  <si>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</si>
  <si>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</si>
  <si>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</si>
  <si>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</si>
  <si>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</si>
  <si>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</si>
  <si>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</si>
  <si>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</si>
  <si>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</si>
  <si>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</si>
  <si>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</si>
  <si>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</si>
  <si>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</si>
  <si>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</si>
  <si>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</si>
  <si>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</si>
  <si>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</si>
  <si>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</si>
  <si>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</si>
  <si>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</si>
  <si>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</si>
  <si>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</si>
  <si>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</si>
  <si>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</si>
  <si>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</si>
  <si>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</si>
  <si>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</si>
  <si>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</si>
  <si>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</si>
  <si>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</si>
  <si>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</si>
  <si>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</si>
  <si>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</si>
  <si>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</si>
  <si>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</si>
  <si>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</si>
  <si>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</si>
  <si>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</si>
  <si>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</si>
  <si>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</si>
  <si>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</si>
  <si>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</si>
  <si>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</si>
  <si>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</si>
  <si>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</si>
  <si>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</si>
  <si>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</si>
  <si>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</si>
  <si>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</si>
  <si>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</si>
  <si>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</si>
  <si>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</si>
  <si>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</si>
  <si>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</si>
  <si>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</si>
  <si>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</si>
  <si>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</si>
  <si>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</si>
  <si>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</si>
  <si>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</si>
  <si>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</si>
  <si>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</si>
  <si>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</si>
  <si>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</si>
  <si>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</si>
  <si>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</si>
  <si>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</si>
  <si>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</si>
  <si>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</si>
  <si>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</si>
  <si>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</si>
  <si>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</si>
  <si>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</si>
  <si>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</si>
  <si>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</si>
  <si>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</si>
  <si>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</si>
  <si>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</si>
  <si>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</si>
  <si>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</si>
  <si>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</si>
  <si>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</si>
  <si>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</si>
  <si>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</si>
  <si>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</si>
  <si>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</si>
  <si>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</si>
  <si>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</si>
  <si>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</si>
  <si>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</si>
  <si>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</si>
  <si>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</si>
  <si>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</si>
  <si>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</si>
  <si>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</si>
  <si>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</si>
  <si>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</si>
  <si>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</si>
  <si>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</si>
  <si>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</si>
  <si>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</si>
  <si>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</si>
  <si>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</si>
  <si>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</si>
  <si>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</si>
  <si>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</si>
  <si>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</si>
  <si>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</si>
  <si>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</si>
  <si>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</si>
  <si>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</si>
  <si>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</si>
  <si>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</si>
  <si>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</si>
  <si>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</si>
  <si>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</si>
  <si>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</si>
  <si>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</si>
  <si>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</si>
  <si>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</si>
  <si>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</si>
  <si>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</si>
  <si>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</si>
  <si>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</si>
  <si>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</si>
  <si>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</si>
  <si>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</si>
  <si>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</si>
  <si>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</si>
  <si>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</si>
  <si>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</si>
  <si>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</si>
  <si>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</si>
  <si>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</si>
  <si>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</si>
  <si>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</si>
  <si>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</si>
  <si>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</si>
  <si>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</si>
  <si>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</si>
  <si>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</si>
  <si>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</si>
  <si>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</si>
  <si>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</si>
  <si>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</si>
  <si>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</si>
  <si>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</si>
  <si>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</si>
  <si>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</si>
  <si>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</si>
  <si>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</si>
  <si>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</si>
  <si>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</si>
  <si>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</si>
  <si>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</si>
  <si>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</si>
  <si>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</si>
  <si>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</si>
  <si>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</si>
  <si>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</si>
  <si>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</si>
  <si>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</si>
  <si>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</si>
  <si>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</si>
  <si>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</si>
  <si>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</si>
  <si>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</si>
  <si>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</si>
  <si>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</si>
  <si>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</si>
  <si>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</si>
  <si>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</si>
  <si>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</si>
  <si>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</si>
  <si>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</si>
  <si>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</si>
  <si>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</si>
  <si>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</si>
  <si>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</si>
  <si>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</si>
  <si>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</si>
  <si>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</si>
  <si>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</si>
  <si>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</si>
  <si>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</si>
  <si>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</si>
  <si>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</si>
  <si>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</si>
  <si>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</si>
  <si>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</si>
  <si>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</si>
  <si>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</si>
  <si>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</si>
  <si>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</si>
  <si>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</si>
  <si>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</si>
  <si>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</si>
  <si>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</si>
  <si>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</si>
  <si>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</si>
  <si>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</si>
  <si>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</si>
  <si>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</si>
  <si>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</si>
  <si>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</si>
  <si>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</si>
  <si>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</si>
  <si>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</si>
  <si>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</si>
  <si>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</si>
  <si>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</si>
  <si>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</si>
  <si>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</si>
  <si>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</si>
  <si>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</si>
  <si>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</si>
  <si>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</si>
  <si>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</si>
  <si>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</si>
  <si>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</si>
  <si>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</si>
  <si>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</si>
  <si>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</si>
  <si>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</si>
  <si>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</si>
  <si>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</si>
  <si>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</si>
  <si>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</si>
  <si>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</si>
  <si>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</si>
  <si>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</si>
  <si>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</si>
  <si>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</si>
  <si>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</si>
  <si>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</si>
  <si>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</si>
  <si>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</si>
  <si>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</si>
  <si>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</si>
  <si>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</si>
  <si>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</si>
  <si>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</si>
  <si>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</si>
  <si>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</si>
  <si>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</si>
  <si>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</si>
  <si>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</si>
  <si>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</si>
  <si>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</si>
  <si>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</si>
  <si>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</si>
  <si>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</si>
  <si>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</si>
  <si>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</si>
  <si>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</si>
  <si>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</si>
  <si>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</si>
  <si>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</si>
  <si>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</si>
  <si>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</si>
  <si>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</si>
  <si>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</si>
  <si>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</si>
  <si>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</si>
  <si>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</si>
  <si>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</si>
  <si>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</si>
  <si>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</si>
  <si>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</si>
  <si>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</si>
  <si>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</si>
  <si>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</si>
  <si>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</si>
  <si>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</si>
  <si>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</si>
  <si>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</si>
  <si>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</si>
  <si>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</si>
  <si>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</si>
  <si>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</si>
  <si>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</si>
  <si>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</si>
  <si>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</si>
  <si>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</si>
  <si>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</si>
  <si>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</si>
  <si>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</si>
  <si>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</si>
  <si>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</si>
  <si>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</si>
  <si>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</si>
  <si>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</si>
  <si>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</si>
  <si>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</si>
  <si>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</si>
  <si>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</si>
  <si>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</si>
  <si>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</si>
  <si>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</si>
  <si>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</si>
  <si>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</si>
  <si>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</si>
  <si>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</si>
  <si>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</si>
  <si>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</si>
  <si>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</si>
  <si>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</si>
  <si>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</si>
  <si>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</si>
  <si>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</si>
  <si>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</si>
  <si>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</si>
  <si>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</si>
  <si>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</si>
  <si>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</si>
  <si>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</si>
  <si>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</si>
  <si>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</si>
  <si>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</si>
  <si>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</si>
  <si>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</si>
  <si>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</si>
  <si>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</si>
  <si>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</si>
  <si>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</si>
  <si>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</si>
  <si>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</si>
  <si>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</si>
  <si>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</si>
  <si>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</si>
  <si>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</si>
  <si>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</si>
  <si>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</si>
  <si>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</si>
  <si>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</si>
  <si>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</si>
  <si>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</si>
  <si>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</si>
  <si>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</si>
  <si>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</si>
  <si>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</si>
  <si>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</si>
  <si>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</si>
  <si>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</si>
  <si>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</si>
  <si>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</si>
  <si>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</si>
  <si>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</si>
  <si>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</si>
  <si>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</si>
  <si>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</si>
  <si>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</si>
  <si>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</si>
  <si>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</si>
  <si>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</si>
  <si>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</si>
  <si>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</si>
  <si>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</si>
  <si>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</si>
  <si>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</si>
  <si>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</si>
  <si>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</si>
  <si>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</si>
  <si>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</si>
  <si>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</si>
  <si>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</si>
  <si>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</si>
  <si>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</si>
  <si>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</si>
  <si>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</si>
  <si>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</si>
  <si>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</si>
  <si>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</si>
  <si>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</si>
  <si>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</si>
  <si>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</si>
  <si>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</si>
  <si>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</si>
  <si>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</si>
  <si>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</si>
  <si>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</si>
  <si>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</si>
  <si>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</si>
  <si>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</si>
  <si>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</si>
  <si>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</si>
  <si>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</si>
  <si>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</si>
  <si>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</si>
  <si>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</si>
  <si>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</si>
  <si>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</si>
  <si>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</si>
  <si>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</si>
  <si>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</si>
  <si>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</si>
  <si>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</si>
  <si>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</si>
  <si>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</si>
  <si>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</si>
  <si>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</si>
  <si>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</si>
  <si>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</si>
  <si>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</si>
  <si>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</si>
  <si>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</si>
  <si>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</si>
  <si>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</si>
  <si>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</si>
  <si>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</si>
  <si>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</si>
  <si>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</si>
  <si>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</si>
  <si>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</si>
  <si>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</si>
  <si>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</si>
  <si>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</si>
  <si>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</si>
  <si>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</si>
  <si>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</si>
  <si>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</si>
  <si>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</si>
  <si>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</si>
  <si>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</si>
  <si>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</si>
  <si>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</si>
  <si>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</si>
  <si>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</si>
  <si>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</si>
  <si>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</si>
  <si>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</si>
  <si>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</si>
  <si>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</si>
  <si>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</si>
  <si>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</si>
  <si>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</si>
  <si>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</si>
  <si>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</si>
  <si>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</si>
  <si>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</si>
  <si>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</si>
  <si>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</si>
  <si>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</si>
  <si>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</si>
  <si>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</si>
  <si>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</si>
  <si>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</si>
  <si>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</si>
  <si>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</si>
  <si>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</si>
  <si>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</si>
  <si>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</si>
  <si>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</si>
  <si>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</si>
  <si>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</si>
  <si>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</si>
  <si>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</si>
  <si>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</si>
  <si>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</si>
  <si>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</si>
  <si>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</si>
  <si>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</si>
  <si>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</si>
  <si>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</si>
  <si>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</si>
  <si>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</si>
  <si>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</si>
  <si>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</si>
  <si>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</si>
  <si>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</si>
  <si>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</si>
  <si>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</si>
  <si>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</si>
  <si>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</si>
  <si>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</si>
  <si>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</si>
  <si>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</si>
  <si>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</si>
  <si>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</si>
  <si>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</si>
  <si>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</si>
  <si>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</si>
  <si>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</si>
  <si>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</si>
  <si>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</si>
  <si>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</si>
  <si>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</si>
  <si>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</si>
  <si>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</si>
  <si>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</si>
  <si>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</si>
  <si>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</si>
  <si>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</si>
  <si>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</si>
  <si>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</si>
  <si>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</si>
  <si>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</si>
  <si>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</si>
  <si>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</si>
  <si>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</si>
  <si>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</si>
  <si>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</si>
  <si>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</si>
  <si>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</si>
  <si>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</si>
  <si>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</si>
  <si>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</si>
  <si>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</si>
  <si>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</si>
  <si>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</si>
  <si>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</si>
  <si>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</si>
  <si>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</si>
  <si>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</si>
  <si>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</si>
  <si>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</si>
  <si>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</si>
  <si>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</si>
  <si>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</si>
  <si>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</si>
  <si>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</si>
  <si>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</si>
  <si>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</si>
  <si>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</si>
  <si>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</si>
  <si>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</si>
  <si>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</si>
  <si>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</si>
  <si>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</si>
  <si>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</si>
  <si>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</si>
  <si>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</si>
  <si>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</si>
  <si>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</si>
  <si>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</si>
  <si>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</si>
  <si>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</si>
  <si>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</si>
  <si>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</si>
  <si>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</si>
  <si>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</si>
  <si>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</si>
  <si>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</si>
  <si>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</si>
  <si>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</si>
  <si>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</si>
  <si>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</si>
  <si>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</si>
  <si>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</si>
  <si>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</si>
  <si>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</si>
  <si>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</si>
  <si>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</si>
  <si>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</si>
  <si>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</si>
  <si>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</si>
  <si>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</si>
  <si>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</si>
  <si>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</si>
  <si>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</si>
  <si>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</si>
  <si>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</si>
  <si>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</si>
  <si>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</si>
  <si>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</si>
  <si>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</si>
  <si>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</si>
  <si>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</si>
  <si>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</si>
  <si>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</si>
  <si>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</si>
  <si>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</si>
  <si>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</si>
  <si>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</si>
  <si>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</si>
  <si>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</si>
  <si>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</si>
  <si>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</si>
  <si>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</si>
  <si>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</si>
  <si>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</si>
  <si>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</si>
  <si>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</si>
  <si>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</si>
  <si>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</si>
  <si>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</si>
  <si>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</si>
  <si>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</si>
  <si>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</si>
  <si>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</si>
  <si>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</si>
  <si>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</si>
  <si>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</si>
  <si>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</si>
  <si>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</si>
  <si>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</si>
  <si>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</si>
  <si>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</si>
  <si>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</si>
  <si>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</si>
  <si>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</si>
  <si>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</si>
  <si>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</si>
  <si>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</si>
  <si>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</si>
  <si>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</si>
  <si>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</si>
  <si>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</si>
  <si>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</si>
  <si>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</si>
  <si>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</si>
  <si>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</si>
  <si>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</si>
  <si>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</si>
  <si>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</si>
  <si>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</si>
  <si>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</si>
  <si>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</si>
  <si>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</si>
  <si>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</si>
  <si>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</si>
  <si>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</si>
  <si>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</si>
  <si>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</si>
  <si>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</si>
  <si>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</si>
  <si>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</si>
  <si>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</si>
  <si>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</si>
  <si>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</si>
  <si>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</si>
  <si>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</si>
  <si>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</si>
  <si>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</si>
  <si>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</si>
  <si>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</si>
  <si>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</si>
  <si>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</si>
  <si>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</si>
  <si>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</si>
  <si>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</si>
  <si>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</si>
  <si>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</si>
  <si>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</si>
  <si>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</si>
  <si>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</si>
  <si>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</si>
  <si>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</si>
  <si>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</si>
  <si>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</si>
  <si>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</si>
  <si>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</si>
  <si>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</si>
  <si>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</si>
  <si>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</si>
  <si>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</si>
  <si>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</si>
  <si>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</si>
  <si>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</si>
  <si>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</si>
  <si>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</si>
  <si>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</si>
  <si>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</si>
  <si>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</si>
  <si>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</si>
  <si>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</si>
  <si>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</si>
  <si>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</si>
  <si>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</si>
  <si>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</si>
  <si>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</si>
  <si>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</si>
  <si>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</si>
  <si>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</si>
  <si>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</si>
  <si>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</si>
  <si>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</si>
  <si>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</si>
  <si>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</si>
  <si>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</si>
  <si>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</si>
  <si>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</si>
  <si>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</si>
  <si>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</si>
  <si>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</si>
  <si>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</si>
  <si>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</si>
  <si>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</si>
  <si>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</si>
  <si>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</si>
  <si>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</si>
  <si>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</si>
  <si>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</si>
  <si>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</si>
  <si>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</si>
  <si>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</si>
  <si>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</si>
  <si>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</si>
  <si>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</si>
  <si>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</si>
  <si>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</si>
  <si>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</si>
  <si>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</si>
  <si>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</si>
  <si>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</si>
  <si>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</si>
  <si>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</si>
  <si>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</si>
  <si>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</si>
  <si>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</si>
  <si>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</si>
  <si>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</si>
  <si>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</si>
  <si>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</si>
  <si>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</si>
  <si>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</si>
  <si>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</si>
  <si>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</si>
  <si>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</si>
  <si>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</si>
  <si>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</si>
  <si>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</si>
  <si>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</si>
  <si>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</si>
  <si>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</si>
  <si>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</si>
  <si>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</si>
  <si>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</si>
  <si>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</si>
  <si>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</si>
  <si>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</si>
  <si>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</si>
  <si>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</si>
  <si>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</si>
  <si>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</si>
  <si>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</si>
  <si>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</si>
  <si>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</si>
  <si>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</si>
  <si>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</si>
  <si>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</si>
  <si>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</si>
  <si>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</si>
  <si>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</si>
  <si>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</si>
  <si>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</si>
  <si>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</si>
  <si>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</si>
  <si>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</si>
  <si>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</si>
  <si>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</si>
  <si>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</si>
  <si>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</si>
  <si>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</si>
  <si>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</si>
  <si>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</si>
  <si>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</si>
  <si>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</si>
  <si>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</si>
  <si>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</si>
  <si>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</si>
  <si>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</si>
  <si>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</si>
  <si>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</si>
  <si>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</si>
  <si>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</si>
  <si>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</si>
  <si>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</si>
  <si>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</si>
  <si>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</si>
  <si>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</si>
  <si>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</si>
  <si>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</si>
  <si>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</si>
  <si>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</si>
  <si>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</si>
  <si>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</si>
  <si>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</si>
  <si>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</si>
  <si>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</si>
  <si>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</si>
  <si>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</si>
  <si>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</si>
  <si>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</si>
  <si>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</si>
  <si>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</si>
  <si>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</si>
  <si>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</si>
  <si>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</si>
  <si>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</si>
  <si>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</si>
  <si>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</si>
  <si>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</si>
  <si>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</si>
  <si>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</si>
  <si>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</si>
  <si>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</si>
  <si>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</si>
  <si>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</si>
  <si>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</si>
  <si>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</si>
  <si>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</si>
  <si>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</si>
  <si>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</si>
  <si>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</si>
  <si>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</si>
  <si>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</si>
  <si>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</si>
  <si>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</si>
  <si>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</si>
  <si>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</si>
  <si>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</si>
  <si>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</si>
  <si>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</si>
  <si>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</si>
  <si>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</si>
  <si>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</si>
  <si>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</si>
  <si>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</si>
  <si>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</si>
  <si>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</si>
  <si>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</si>
  <si>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</si>
  <si>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</si>
  <si>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</si>
  <si>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</si>
  <si>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</si>
  <si>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</si>
  <si>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</si>
  <si>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</si>
  <si>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</si>
  <si>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</si>
  <si>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</si>
  <si>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</si>
  <si>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</si>
  <si>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</si>
  <si>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</si>
  <si>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</si>
  <si>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</si>
  <si>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</si>
  <si>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</si>
  <si>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</si>
  <si>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</si>
  <si>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</si>
  <si>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</si>
  <si>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</si>
  <si>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</si>
  <si>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</si>
  <si>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</si>
  <si>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</si>
  <si>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</si>
  <si>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</si>
  <si>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</si>
  <si>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</si>
  <si>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</si>
  <si>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</si>
  <si>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</si>
  <si>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</si>
  <si>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</si>
  <si>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</si>
  <si>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</si>
  <si>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</si>
  <si>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</si>
  <si>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</si>
  <si>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</si>
  <si>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</si>
  <si>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</si>
  <si>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</si>
  <si>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</si>
  <si>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</si>
  <si>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</si>
  <si>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</si>
  <si>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</si>
  <si>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</si>
  <si>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</si>
  <si>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</si>
  <si>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</si>
  <si>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</si>
  <si>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</si>
  <si>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</si>
  <si>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</si>
  <si>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</si>
  <si>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</si>
  <si>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</si>
  <si>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</si>
  <si>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</si>
  <si>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</si>
  <si>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</si>
  <si>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</si>
  <si>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</si>
  <si>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</si>
  <si>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</si>
  <si>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</si>
  <si>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</si>
  <si>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</si>
  <si>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</si>
  <si>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</si>
  <si>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</si>
  <si>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</si>
  <si>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</si>
  <si>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</si>
  <si>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</si>
  <si>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</si>
  <si>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</si>
  <si>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</si>
  <si>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</si>
  <si>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</si>
  <si>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</si>
  <si>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</si>
  <si>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</si>
  <si>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</si>
  <si>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</si>
  <si>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</si>
  <si>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</si>
  <si>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</si>
  <si>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</si>
  <si>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</si>
  <si>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</si>
  <si>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</si>
  <si>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</si>
  <si>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</si>
  <si>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</si>
  <si>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</si>
  <si>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</si>
  <si>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</si>
  <si>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</si>
  <si>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</si>
  <si>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</si>
  <si>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</si>
  <si>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</si>
  <si>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</si>
  <si>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</si>
  <si>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</si>
  <si>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</si>
  <si>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</si>
  <si>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</si>
  <si>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</si>
  <si>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</si>
  <si>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</si>
  <si>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</si>
  <si>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</si>
  <si>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</si>
  <si>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</si>
  <si>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</si>
  <si>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</si>
  <si>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</si>
  <si>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</si>
  <si>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</si>
  <si>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</si>
  <si>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</si>
  <si>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</si>
  <si>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</si>
  <si>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</si>
  <si>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</si>
  <si>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</si>
  <si>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</si>
  <si>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</si>
  <si>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</si>
  <si>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</si>
  <si>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</si>
  <si>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</si>
  <si>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</si>
  <si>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</si>
  <si>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</si>
  <si>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</si>
  <si>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</si>
  <si>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</si>
  <si>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</si>
  <si>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</si>
  <si>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</si>
  <si>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</si>
  <si>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</si>
  <si>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</si>
  <si>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</si>
  <si>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</si>
  <si>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</si>
  <si>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</si>
  <si>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</si>
  <si>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</si>
  <si>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</si>
  <si>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</si>
  <si>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</si>
  <si>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</si>
  <si>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</si>
  <si>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</si>
  <si>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</si>
  <si>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</si>
  <si>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</si>
  <si>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</si>
  <si>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</si>
  <si>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</si>
  <si>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</si>
  <si>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</si>
  <si>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</si>
  <si>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</si>
  <si>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</si>
  <si>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</si>
  <si>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</si>
  <si>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</si>
  <si>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</si>
  <si>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</si>
  <si>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</si>
  <si>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</si>
  <si>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</si>
  <si>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</si>
  <si>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</si>
  <si>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</si>
  <si>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</si>
  <si>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</si>
  <si>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</si>
  <si>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</si>
  <si>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</si>
  <si>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</si>
  <si>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</si>
  <si>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</si>
  <si>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</si>
  <si>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</si>
  <si>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</si>
  <si>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</si>
  <si>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</si>
  <si>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</si>
  <si>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</si>
  <si>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</si>
  <si>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</si>
  <si>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</si>
  <si>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</si>
  <si>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</si>
  <si>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</si>
  <si>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</si>
  <si>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</si>
  <si>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</si>
  <si>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</si>
  <si>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</si>
  <si>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</si>
  <si>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</si>
  <si>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</si>
  <si>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</si>
  <si>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</si>
  <si>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</si>
  <si>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</si>
  <si>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</si>
  <si>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</si>
  <si>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</si>
  <si>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</si>
  <si>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</si>
  <si>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</si>
  <si>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</si>
  <si>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</si>
  <si>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</si>
  <si>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</si>
  <si>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</si>
  <si>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</si>
  <si>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</si>
  <si>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</si>
  <si>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</si>
  <si>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</si>
  <si>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</si>
  <si>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</si>
  <si>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</si>
  <si>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</si>
  <si>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</si>
  <si>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</si>
  <si>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</si>
  <si>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</si>
  <si>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</si>
  <si>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</si>
  <si>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</si>
  <si>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</si>
  <si>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</si>
  <si>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</si>
  <si>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</si>
  <si>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</si>
  <si>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</si>
  <si>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</si>
  <si>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</si>
  <si>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</si>
  <si>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</si>
  <si>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</si>
  <si>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</si>
  <si>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</si>
  <si>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</si>
  <si>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</si>
  <si>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</si>
  <si>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</si>
  <si>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</si>
  <si>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</si>
  <si>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</si>
  <si>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</si>
  <si>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</si>
  <si>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</si>
  <si>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</si>
  <si>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</si>
  <si>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</si>
  <si>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</si>
  <si>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</si>
  <si>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</si>
  <si>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</si>
  <si>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</si>
  <si>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</si>
  <si>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</si>
  <si>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</si>
  <si>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</si>
  <si>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</si>
  <si>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</si>
  <si>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</si>
  <si>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</si>
  <si>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</si>
  <si>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</si>
  <si>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</si>
  <si>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</si>
  <si>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</si>
  <si>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</si>
  <si>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</si>
  <si>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</si>
  <si>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</si>
  <si>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</si>
  <si>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</si>
  <si>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</si>
  <si>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</si>
  <si>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</si>
  <si>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</si>
  <si>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</si>
  <si>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</si>
  <si>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</si>
  <si>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</si>
  <si>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</si>
  <si>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</si>
  <si>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</si>
  <si>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</si>
  <si>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</si>
  <si>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</si>
  <si>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</si>
  <si>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</si>
  <si>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</si>
  <si>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</si>
  <si>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</si>
  <si>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</si>
  <si>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</si>
  <si>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</si>
  <si>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</si>
  <si>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</si>
  <si>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</si>
  <si>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</si>
  <si>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</si>
  <si>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</si>
  <si>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</si>
  <si>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</si>
  <si>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</si>
  <si>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</si>
  <si>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</si>
  <si>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</si>
  <si>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</si>
  <si>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</si>
  <si>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</si>
  <si>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</si>
  <si>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</si>
  <si>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</si>
  <si>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</si>
  <si>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</si>
  <si>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</si>
  <si>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</si>
  <si>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</si>
  <si>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</si>
  <si>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</si>
  <si>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</si>
  <si>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</si>
  <si>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</si>
  <si>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</si>
  <si>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</si>
  <si>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</si>
  <si>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</si>
  <si>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</si>
  <si>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</si>
  <si>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</si>
  <si>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</si>
  <si>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</si>
  <si>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</si>
  <si>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</si>
  <si>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</si>
  <si>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</si>
  <si>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</si>
  <si>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</si>
  <si>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</si>
  <si>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</si>
  <si>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</si>
  <si>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</si>
  <si>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</si>
  <si>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</si>
  <si>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</si>
  <si>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</si>
  <si>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</si>
  <si>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</si>
  <si>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</si>
  <si>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</si>
  <si>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</si>
  <si>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</si>
  <si>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</si>
  <si>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</si>
  <si>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</si>
  <si>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</si>
  <si>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</si>
  <si>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</si>
  <si>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</si>
  <si>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</si>
  <si>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</si>
  <si>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</si>
  <si>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</si>
  <si>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</si>
  <si>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</si>
  <si>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</si>
  <si>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</si>
  <si>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</si>
  <si>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</si>
  <si>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</si>
  <si>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</si>
  <si>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</si>
  <si>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</si>
  <si>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</si>
  <si>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</si>
  <si>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</si>
  <si>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</si>
  <si>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</si>
  <si>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</si>
  <si>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</si>
  <si>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</si>
  <si>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</si>
  <si>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</si>
  <si>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</si>
  <si>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</si>
  <si>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</si>
  <si>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</si>
  <si>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</si>
  <si>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</si>
  <si>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</si>
  <si>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</si>
  <si>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</si>
  <si>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</si>
  <si>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</si>
  <si>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</si>
  <si>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</si>
  <si>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</si>
  <si>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</si>
  <si>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</si>
  <si>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</si>
  <si>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</si>
  <si>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</si>
  <si>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</si>
  <si>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</si>
  <si>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</si>
  <si>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</si>
  <si>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</si>
  <si>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</si>
  <si>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</si>
  <si>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</si>
  <si>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</si>
  <si>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</si>
  <si>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</si>
  <si>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</si>
  <si>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</si>
  <si>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</si>
  <si>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</si>
  <si>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</si>
  <si>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</si>
  <si>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</si>
  <si>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</si>
  <si>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</si>
  <si>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</si>
  <si>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</si>
  <si>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</si>
  <si>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</si>
  <si>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</si>
  <si>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</si>
  <si>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</si>
  <si>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</si>
  <si>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</si>
  <si>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</si>
  <si>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</si>
  <si>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</si>
  <si>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</si>
  <si>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</si>
  <si>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</si>
  <si>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</si>
  <si>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</si>
  <si>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</si>
  <si>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</si>
  <si>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</si>
  <si>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</si>
  <si>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</si>
  <si>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</si>
  <si>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</si>
  <si>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</si>
  <si>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</si>
  <si>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</si>
  <si>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</si>
  <si>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</si>
  <si>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</si>
  <si>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</si>
  <si>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</si>
  <si>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</si>
  <si>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</si>
  <si>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</si>
  <si>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</si>
  <si>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</si>
  <si>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</si>
  <si>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</si>
  <si>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</si>
  <si>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</si>
  <si>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</si>
  <si>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</si>
  <si>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</si>
  <si>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</si>
  <si>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</si>
  <si>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</si>
  <si>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</si>
  <si>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</si>
  <si>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</si>
  <si>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</si>
  <si>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</si>
  <si>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</si>
  <si>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</si>
  <si>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</si>
  <si>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</si>
  <si>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</si>
  <si>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</si>
  <si>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</si>
  <si>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</si>
  <si>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</si>
  <si>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</si>
  <si>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</si>
  <si>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</si>
  <si>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</si>
  <si>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</si>
  <si>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</si>
  <si>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</si>
  <si>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</si>
  <si>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</si>
  <si>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</si>
  <si>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</si>
  <si>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</si>
  <si>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</si>
  <si>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</si>
  <si>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</si>
  <si>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</si>
  <si>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</si>
  <si>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</si>
  <si>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</si>
  <si>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</si>
  <si>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</si>
  <si>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</si>
  <si>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</si>
  <si>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</si>
  <si>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</si>
  <si>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</si>
  <si>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</si>
  <si>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</si>
  <si>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</si>
  <si>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</si>
  <si>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</si>
  <si>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</si>
  <si>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</si>
  <si>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</si>
  <si>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</si>
  <si>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</si>
  <si>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</si>
  <si>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</si>
  <si>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</si>
  <si>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</si>
  <si>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</si>
  <si>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</si>
  <si>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</si>
  <si>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</si>
  <si>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</si>
  <si>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</si>
  <si>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</si>
  <si>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</si>
  <si>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</si>
  <si>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</si>
  <si>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</si>
  <si>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</si>
  <si>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</si>
  <si>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</si>
  <si>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</si>
  <si>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</si>
  <si>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</si>
  <si>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</si>
  <si>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</si>
  <si>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</si>
  <si>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</si>
  <si>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</si>
  <si>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</si>
  <si>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</si>
  <si>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</si>
  <si>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</si>
  <si>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</si>
  <si>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</si>
  <si>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</si>
  <si>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</si>
  <si>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</si>
  <si>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</si>
  <si>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</si>
  <si>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</si>
  <si>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</si>
  <si>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</si>
  <si>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</si>
  <si>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</si>
  <si>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</si>
  <si>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</si>
  <si>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</si>
  <si>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</si>
  <si>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</si>
  <si>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</si>
  <si>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</si>
  <si>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</si>
  <si>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</si>
  <si>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</si>
  <si>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</si>
  <si>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</si>
  <si>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</si>
  <si>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</si>
  <si>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</si>
  <si>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</si>
  <si>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</si>
  <si>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</si>
  <si>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</si>
  <si>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</si>
  <si>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</si>
  <si>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</si>
  <si>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</si>
  <si>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</si>
  <si>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</si>
  <si>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</si>
  <si>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</si>
  <si>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</si>
  <si>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</si>
  <si>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</si>
  <si>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</si>
  <si>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</si>
  <si>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</si>
  <si>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</si>
  <si>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</si>
  <si>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</si>
  <si>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</si>
  <si>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</si>
  <si>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</si>
  <si>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</si>
  <si>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</si>
  <si>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</si>
  <si>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</si>
  <si>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</si>
  <si>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</si>
  <si>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</si>
  <si>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</si>
  <si>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</si>
  <si>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</si>
  <si>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</si>
  <si>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</si>
  <si>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</si>
  <si>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</si>
  <si>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</si>
  <si>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</si>
  <si>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</si>
  <si>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</si>
  <si>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</si>
  <si>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</si>
  <si>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</si>
  <si>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</si>
  <si>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</si>
  <si>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</si>
  <si>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</si>
  <si>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</si>
  <si>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</si>
  <si>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</si>
  <si>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</si>
  <si>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</si>
  <si>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</si>
  <si>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</si>
  <si>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</si>
  <si>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</si>
  <si>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</si>
  <si>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</si>
  <si>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</si>
  <si>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</si>
  <si>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</si>
  <si>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</si>
  <si>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</si>
  <si>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</si>
  <si>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</si>
  <si>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</si>
  <si>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</si>
  <si>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</si>
  <si>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</si>
  <si>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</si>
  <si>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</si>
  <si>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</si>
  <si>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</si>
  <si>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</si>
  <si>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</si>
  <si>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</si>
  <si>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</si>
  <si>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</si>
  <si>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</si>
  <si>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</si>
  <si>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</si>
  <si>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</si>
  <si>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</si>
  <si>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</si>
  <si>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</si>
  <si>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</si>
  <si>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</si>
  <si>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</si>
  <si>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</si>
  <si>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</si>
  <si>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</si>
  <si>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</si>
  <si>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</si>
  <si>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</si>
  <si>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</si>
  <si>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</si>
  <si>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</si>
  <si>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</si>
  <si>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</si>
  <si>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</si>
  <si>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</si>
  <si>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</si>
  <si>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</si>
  <si>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</si>
  <si>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</si>
  <si>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</si>
  <si>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</si>
  <si>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</si>
  <si>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</si>
  <si>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</si>
  <si>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</si>
  <si>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</si>
  <si>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</si>
  <si>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</si>
  <si>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</si>
  <si>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</si>
  <si>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</si>
  <si>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</si>
  <si>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</si>
  <si>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</si>
  <si>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</si>
  <si>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</si>
  <si>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</si>
  <si>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</si>
  <si>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</si>
  <si>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</si>
  <si>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</si>
  <si>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</si>
  <si>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</si>
  <si>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</si>
  <si>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</si>
  <si>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</si>
  <si>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</si>
  <si>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</si>
  <si>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</si>
  <si>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</si>
  <si>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</si>
  <si>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</si>
  <si>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</si>
  <si>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</si>
  <si>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</si>
  <si>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</si>
  <si>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</si>
  <si>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</si>
  <si>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</si>
  <si>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</si>
  <si>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</si>
  <si>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</si>
  <si>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</si>
  <si>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</si>
  <si>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</si>
  <si>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</si>
  <si>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</si>
  <si>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</si>
  <si>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</si>
  <si>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</si>
  <si>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</si>
  <si>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</si>
  <si>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</si>
  <si>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</si>
  <si>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</si>
  <si>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</si>
  <si>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</si>
  <si>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</si>
  <si>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</si>
  <si>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</si>
  <si>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</si>
  <si>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</si>
  <si>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</si>
  <si>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</si>
  <si>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</si>
  <si>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</si>
  <si>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</si>
  <si>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</si>
  <si>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</si>
  <si>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</si>
  <si>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</si>
  <si>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</si>
  <si>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</si>
  <si>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</si>
  <si>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</si>
  <si>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</si>
  <si>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</si>
  <si>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</si>
  <si>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</si>
  <si>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</si>
  <si>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</si>
  <si>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</si>
  <si>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</si>
  <si>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</si>
  <si>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</si>
  <si>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</si>
  <si>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</si>
  <si>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</si>
  <si>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</si>
  <si>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</si>
  <si>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</si>
  <si>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</si>
  <si>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</si>
  <si>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</si>
  <si>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</si>
  <si>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</si>
  <si>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</si>
  <si>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</si>
  <si>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</si>
  <si>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</si>
  <si>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</si>
  <si>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</si>
  <si>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</si>
  <si>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</si>
  <si>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</si>
  <si>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</si>
  <si>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</si>
  <si>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</si>
  <si>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</si>
  <si>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</si>
  <si>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</si>
  <si>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</si>
  <si>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</si>
  <si>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</si>
  <si>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</si>
  <si>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</si>
  <si>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</si>
  <si>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</si>
  <si>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</si>
  <si>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</si>
  <si>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</si>
  <si>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</si>
  <si>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</si>
  <si>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</si>
  <si>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</si>
  <si>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</si>
  <si>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</si>
  <si>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</si>
  <si>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</si>
  <si>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</si>
  <si>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</si>
  <si>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</si>
  <si>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</si>
  <si>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</si>
  <si>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</si>
  <si>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</si>
  <si>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</si>
  <si>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</si>
  <si>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</si>
  <si>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</si>
  <si>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</si>
  <si>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</si>
  <si>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</si>
  <si>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</si>
  <si>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</si>
  <si>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</si>
  <si>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</si>
  <si>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</si>
  <si>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</si>
  <si>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</si>
  <si>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</si>
  <si>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</si>
  <si>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</si>
  <si>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</si>
  <si>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</si>
  <si>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</si>
  <si>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</si>
  <si>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</si>
  <si>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</si>
  <si>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</si>
  <si>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</si>
  <si>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</si>
  <si>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</si>
  <si>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</si>
  <si>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</si>
  <si>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</si>
  <si>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</si>
  <si>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</si>
  <si>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</si>
  <si>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</si>
  <si>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</si>
  <si>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</si>
  <si>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</si>
  <si>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</si>
  <si>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</si>
  <si>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</si>
  <si>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</si>
  <si>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</si>
  <si>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</si>
  <si>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</si>
  <si>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</si>
  <si>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</si>
  <si>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</si>
  <si>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</si>
  <si>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</si>
  <si>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</si>
  <si>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</si>
  <si>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</si>
  <si>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</si>
  <si>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</si>
  <si>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</si>
  <si>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</si>
  <si>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</si>
  <si>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</si>
  <si>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</si>
  <si>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</si>
  <si>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</si>
  <si>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</si>
  <si>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</si>
  <si>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</si>
  <si>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</si>
  <si>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</si>
  <si>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</si>
  <si>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</si>
  <si>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</si>
  <si>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</si>
  <si>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</si>
  <si>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</si>
  <si>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</si>
  <si>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</si>
  <si>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</si>
  <si>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</si>
  <si>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</si>
  <si>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</si>
  <si>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</si>
  <si>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</si>
  <si>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</si>
  <si>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</si>
  <si>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</si>
  <si>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</si>
  <si>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</si>
  <si>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</si>
  <si>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</si>
  <si>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</si>
  <si>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</si>
  <si>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</si>
  <si>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</si>
  <si>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</si>
  <si>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</si>
  <si>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</si>
  <si>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</si>
  <si>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</si>
  <si>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</si>
  <si>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</si>
  <si>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</si>
  <si>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</si>
  <si>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</si>
  <si>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</si>
  <si>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</si>
  <si>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</si>
  <si>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</si>
  <si>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</si>
  <si>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</si>
  <si>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</si>
  <si>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</si>
  <si>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</si>
  <si>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</si>
  <si>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</si>
  <si>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</si>
  <si>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</si>
  <si>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</si>
  <si>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</si>
  <si>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</si>
  <si>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</si>
  <si>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</si>
  <si>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</si>
  <si>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</si>
  <si>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</si>
  <si>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</si>
  <si>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</si>
  <si>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</si>
  <si>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</si>
  <si>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</si>
  <si>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</si>
  <si>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</si>
  <si>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</si>
  <si>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</si>
  <si>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</si>
  <si>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</si>
  <si>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</si>
  <si>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</si>
  <si>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</si>
  <si>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</si>
  <si>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</si>
  <si>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</si>
  <si>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</si>
  <si>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</si>
  <si>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</si>
  <si>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</si>
  <si>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</si>
  <si>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</si>
  <si>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</si>
  <si>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</si>
  <si>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</si>
  <si>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</si>
  <si>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</si>
  <si>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</si>
  <si>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</si>
  <si>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</si>
  <si>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</si>
  <si>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</si>
  <si>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</si>
  <si>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</si>
  <si>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</si>
  <si>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</si>
  <si>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</si>
  <si>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</si>
  <si>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</si>
  <si>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</si>
  <si>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</si>
  <si>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</si>
  <si>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</si>
  <si>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</si>
  <si>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</si>
  <si>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</si>
  <si>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</si>
  <si>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</si>
  <si>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</si>
  <si>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</si>
  <si>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</si>
  <si>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</si>
  <si>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</si>
  <si>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</si>
  <si>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</si>
  <si>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</si>
  <si>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</si>
  <si>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</si>
  <si>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</si>
  <si>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</si>
  <si>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</si>
  <si>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</si>
  <si>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</si>
  <si>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</si>
  <si>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</si>
  <si>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</si>
  <si>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</si>
  <si>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</si>
  <si>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</si>
  <si>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</si>
  <si>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</si>
  <si>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</si>
  <si>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</si>
  <si>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</si>
  <si>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</si>
  <si>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</si>
  <si>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</si>
  <si>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</si>
  <si>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</si>
  <si>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</si>
  <si>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</si>
  <si>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</si>
  <si>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</si>
  <si>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</si>
  <si>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</si>
  <si>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</si>
  <si>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</si>
  <si>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</si>
  <si>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</si>
  <si>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</si>
  <si>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</si>
  <si>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</si>
  <si>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</si>
  <si>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</si>
  <si>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</si>
  <si>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</si>
  <si>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</si>
  <si>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</si>
  <si>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</si>
  <si>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</si>
  <si>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</si>
  <si>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</si>
  <si>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</si>
  <si>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</si>
  <si>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</si>
  <si>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</si>
  <si>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</si>
  <si>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</si>
  <si>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</si>
  <si>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</si>
  <si>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</si>
  <si>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</si>
  <si>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</si>
  <si>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</si>
  <si>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</si>
  <si>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</si>
  <si>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</si>
  <si>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</si>
  <si>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</si>
  <si>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</si>
  <si>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</si>
  <si>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</si>
  <si>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</si>
  <si>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</si>
  <si>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</si>
  <si>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</si>
  <si>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</si>
  <si>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</si>
  <si>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</si>
  <si>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</si>
  <si>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</si>
  <si>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</si>
  <si>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</si>
  <si>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</si>
  <si>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</si>
  <si>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</si>
  <si>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</si>
  <si>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</si>
  <si>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</si>
  <si>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</si>
  <si>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</si>
  <si>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</si>
  <si>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</si>
  <si>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</si>
  <si>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</si>
  <si>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</si>
  <si>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</si>
  <si>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</si>
  <si>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</si>
  <si>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</si>
  <si>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</si>
  <si>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</si>
  <si>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</si>
  <si>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</si>
  <si>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</si>
  <si>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</si>
  <si>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</si>
  <si>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</si>
  <si>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</si>
  <si>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</si>
  <si>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</si>
  <si>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</si>
  <si>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</si>
  <si>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</si>
  <si>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</si>
  <si>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</si>
  <si>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</si>
  <si>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</si>
  <si>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</si>
  <si>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</si>
  <si>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</si>
  <si>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</si>
  <si>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</si>
  <si>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</si>
  <si>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</si>
  <si>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</si>
  <si>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</si>
  <si>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</si>
  <si>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</si>
  <si>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</si>
  <si>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</si>
  <si>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</si>
  <si>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</si>
  <si>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</si>
  <si>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</si>
  <si>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</si>
  <si>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</si>
  <si>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</si>
  <si>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</si>
  <si>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</si>
  <si>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</si>
  <si>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</si>
  <si>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</si>
  <si>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</si>
  <si>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</si>
  <si>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</si>
  <si>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</si>
  <si>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</si>
  <si>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</si>
  <si>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</si>
  <si>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</si>
  <si>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</si>
  <si>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</si>
  <si>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</si>
  <si>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</si>
  <si>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</si>
  <si>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</si>
  <si>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</si>
  <si>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</si>
  <si>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</si>
  <si>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</si>
  <si>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</si>
  <si>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</si>
  <si>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</si>
  <si>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</si>
  <si>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</si>
  <si>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</si>
  <si>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</si>
  <si>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</si>
  <si>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</si>
  <si>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</si>
  <si>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</si>
  <si>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</si>
  <si>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</si>
  <si>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</si>
  <si>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</si>
  <si>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</si>
  <si>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</si>
  <si>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</si>
  <si>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</si>
  <si>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</si>
  <si>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</si>
  <si>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</si>
  <si>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</si>
  <si>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</si>
  <si>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</si>
  <si>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</si>
  <si>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</si>
  <si>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</si>
  <si>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</si>
  <si>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</si>
  <si>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</si>
  <si>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</si>
  <si>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</si>
  <si>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</si>
  <si>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</si>
  <si>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</si>
  <si>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</si>
  <si>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</si>
  <si>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</si>
  <si>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</si>
  <si>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</si>
  <si>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</si>
  <si>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</si>
  <si>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</si>
  <si>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</si>
  <si>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</si>
  <si>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</si>
  <si>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</si>
  <si>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</si>
  <si>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</si>
  <si>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</si>
  <si>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</si>
  <si>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</si>
  <si>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</si>
  <si>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</si>
  <si>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</si>
  <si>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</si>
  <si>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</si>
  <si>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</si>
  <si>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</si>
  <si>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</si>
  <si>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</si>
  <si>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</si>
  <si>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</si>
  <si>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</si>
  <si>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</si>
  <si>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</si>
  <si>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</si>
  <si>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</si>
  <si>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</si>
  <si>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</si>
  <si>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</si>
  <si>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</si>
  <si>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</si>
  <si>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</si>
  <si>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</si>
  <si>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</si>
  <si>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</si>
  <si>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</si>
  <si>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</si>
  <si>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</si>
  <si>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</si>
  <si>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</si>
  <si>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</si>
  <si>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</si>
  <si>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</si>
  <si>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</si>
  <si>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</si>
  <si>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</si>
  <si>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</si>
  <si>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</si>
  <si>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</si>
  <si>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</si>
  <si>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</si>
  <si>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</si>
  <si>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</si>
  <si>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</si>
  <si>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</si>
  <si>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</si>
  <si>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</si>
  <si>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</si>
  <si>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</si>
  <si>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</si>
  <si>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</si>
  <si>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</si>
  <si>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</si>
  <si>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</si>
  <si>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</si>
  <si>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</si>
  <si>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</si>
  <si>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</si>
  <si>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</si>
  <si>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</si>
  <si>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</si>
  <si>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</si>
  <si>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</si>
  <si>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</si>
  <si>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</si>
  <si>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</si>
  <si>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</si>
  <si>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</si>
  <si>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</si>
  <si>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</si>
  <si>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</si>
  <si>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</si>
  <si>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</si>
  <si>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</si>
  <si>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</si>
  <si>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</si>
  <si>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</si>
  <si>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</si>
  <si>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</si>
  <si>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</si>
  <si>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</si>
  <si>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</si>
  <si>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</si>
  <si>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</si>
  <si>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</si>
  <si>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</si>
  <si>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</si>
  <si>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</si>
  <si>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</si>
  <si>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</si>
  <si>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</si>
  <si>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</si>
  <si>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</si>
  <si>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</si>
  <si>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</si>
  <si>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</si>
  <si>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</si>
  <si>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</si>
  <si>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</si>
  <si>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</si>
  <si>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</si>
  <si>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</si>
  <si>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</si>
  <si>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</si>
  <si>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</si>
  <si>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</si>
  <si>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</si>
  <si>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</si>
  <si>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</si>
  <si>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</si>
  <si>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</si>
  <si>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</si>
  <si>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</si>
  <si>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</si>
  <si>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</si>
  <si>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</si>
  <si>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</si>
  <si>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</si>
  <si>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</si>
  <si>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</si>
  <si>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</si>
  <si>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</si>
  <si>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</si>
  <si>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</si>
  <si>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</si>
  <si>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</si>
  <si>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</si>
  <si>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</si>
  <si>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</si>
  <si>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</si>
  <si>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</si>
  <si>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</si>
  <si>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</si>
  <si>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</si>
  <si>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</si>
  <si>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</si>
  <si>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</si>
  <si>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</si>
  <si>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</si>
  <si>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</si>
  <si>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</si>
  <si>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</si>
  <si>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</si>
  <si>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</si>
  <si>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</si>
  <si>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</si>
  <si>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</si>
  <si>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</si>
  <si>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</si>
  <si>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</si>
  <si>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</si>
  <si>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</si>
  <si>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</si>
  <si>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</si>
  <si>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</si>
  <si>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</si>
  <si>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</si>
  <si>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</si>
  <si>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</si>
  <si>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</si>
  <si>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</si>
  <si>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</si>
  <si>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</si>
  <si>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</si>
  <si>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</si>
  <si>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</si>
  <si>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</si>
  <si>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</si>
  <si>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</si>
  <si>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</si>
  <si>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</si>
  <si>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</si>
  <si>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</si>
  <si>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</si>
  <si>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</si>
  <si>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</si>
  <si>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</si>
  <si>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</si>
  <si>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</si>
  <si>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</si>
  <si>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</si>
  <si>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</si>
  <si>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</si>
  <si>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</si>
  <si>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</si>
  <si>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</si>
  <si>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</si>
  <si>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</si>
  <si>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</si>
  <si>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</si>
  <si>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</si>
  <si>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</si>
  <si>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</si>
  <si>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</si>
  <si>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</si>
  <si>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</si>
  <si>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</si>
  <si>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</si>
  <si>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</si>
  <si>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</si>
  <si>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</si>
  <si>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</si>
  <si>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</si>
  <si>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</si>
  <si>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</si>
  <si>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</si>
  <si>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</si>
  <si>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</si>
  <si>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</si>
  <si>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</si>
  <si>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</si>
  <si>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</si>
  <si>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</si>
  <si>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</si>
  <si>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</si>
  <si>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</si>
  <si>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</si>
  <si>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</si>
  <si>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</si>
  <si>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</si>
  <si>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</si>
  <si>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</si>
  <si>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</si>
  <si>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</si>
  <si>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</si>
  <si>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</si>
  <si>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</si>
  <si>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</si>
  <si>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</si>
  <si>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</si>
  <si>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</si>
  <si>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</si>
  <si>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</si>
  <si>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</si>
  <si>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</si>
  <si>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</si>
  <si>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</si>
  <si>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</si>
  <si>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</si>
  <si>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</si>
  <si>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</si>
  <si>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</si>
  <si>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</si>
  <si>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</si>
  <si>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</si>
  <si>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</si>
  <si>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</si>
  <si>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</si>
  <si>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</si>
  <si>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</si>
  <si>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</si>
  <si>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</si>
  <si>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</si>
  <si>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</si>
  <si>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</si>
  <si>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</si>
  <si>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</si>
  <si>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</si>
  <si>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</si>
  <si>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</si>
  <si>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</si>
  <si>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</si>
  <si>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</si>
  <si>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</si>
  <si>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</si>
  <si>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</si>
  <si>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</si>
  <si>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</si>
  <si>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</si>
  <si>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</si>
  <si>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</si>
  <si>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</si>
  <si>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</si>
  <si>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</si>
  <si>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</si>
  <si>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</si>
  <si>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</si>
  <si>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</si>
  <si>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</si>
  <si>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</si>
  <si>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</si>
  <si>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</si>
  <si>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</si>
  <si>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</si>
  <si>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</si>
  <si>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</si>
  <si>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</si>
  <si>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</si>
  <si>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</si>
  <si>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</si>
  <si>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</si>
  <si>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</si>
  <si>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</si>
  <si>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</si>
  <si>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</si>
  <si>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</si>
  <si>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</si>
  <si>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</si>
  <si>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</si>
  <si>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</si>
  <si>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</si>
  <si>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</si>
  <si>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</si>
  <si>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</si>
  <si>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</si>
  <si>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</si>
  <si>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</si>
  <si>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</si>
  <si>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</si>
  <si>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</si>
  <si>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</si>
  <si>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</si>
  <si>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</si>
  <si>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</si>
  <si>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</si>
  <si>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</si>
  <si>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</si>
  <si>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</si>
  <si>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</si>
  <si>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</si>
  <si>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</si>
  <si>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</si>
  <si>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</si>
  <si>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</si>
  <si>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</si>
  <si>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</si>
  <si>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</si>
  <si>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</si>
  <si>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</si>
  <si>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</si>
  <si>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</si>
  <si>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</si>
  <si>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</si>
  <si>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</si>
  <si>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</si>
  <si>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</si>
  <si>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</si>
  <si>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</si>
  <si>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</si>
  <si>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</si>
  <si>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</si>
  <si>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</si>
  <si>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</si>
  <si>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</si>
  <si>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</si>
  <si>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</si>
  <si>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</si>
  <si>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</si>
  <si>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</si>
  <si>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</si>
  <si>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</si>
  <si>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</si>
  <si>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</si>
  <si>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</si>
  <si>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</si>
  <si>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</si>
  <si>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</si>
  <si>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</si>
  <si>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</si>
  <si>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</si>
  <si>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</si>
  <si>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</si>
  <si>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</si>
  <si>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</si>
  <si>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</si>
  <si>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</si>
  <si>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</si>
  <si>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</si>
  <si>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</si>
  <si>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</si>
  <si>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</si>
  <si>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</si>
  <si>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</si>
  <si>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</si>
  <si>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</si>
  <si>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</si>
  <si>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</si>
  <si>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</si>
  <si>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</si>
  <si>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</si>
  <si>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</si>
  <si>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</si>
  <si>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</si>
  <si>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</si>
  <si>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</si>
  <si>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</si>
  <si>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</si>
  <si>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</si>
  <si>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</si>
  <si>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</si>
  <si>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</si>
  <si>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</si>
  <si>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</si>
  <si>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</si>
  <si>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</si>
  <si>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</si>
  <si>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</si>
  <si>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</si>
  <si>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</si>
  <si>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</si>
  <si>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</si>
  <si>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</si>
  <si>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</si>
  <si>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</si>
  <si>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</si>
  <si>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</si>
  <si>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</si>
  <si>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</si>
  <si>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</si>
  <si>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</si>
  <si>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</si>
  <si>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</si>
  <si>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</si>
  <si>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</si>
  <si>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</si>
  <si>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</si>
  <si>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</si>
  <si>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</si>
  <si>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</si>
  <si>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</si>
  <si>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</si>
  <si>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</si>
  <si>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</si>
  <si>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</si>
  <si>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</si>
  <si>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</si>
  <si>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</si>
  <si>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</si>
  <si>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</si>
  <si>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</si>
  <si>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</si>
  <si>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</si>
  <si>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</si>
  <si>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</si>
  <si>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</si>
  <si>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</si>
  <si>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</si>
  <si>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</si>
  <si>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</si>
  <si>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</si>
  <si>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</si>
  <si>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</si>
  <si>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</si>
  <si>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</si>
  <si>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</si>
  <si>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</si>
  <si>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</si>
  <si>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</si>
  <si>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</si>
  <si>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</si>
  <si>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</si>
  <si>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</si>
  <si>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</si>
  <si>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</si>
  <si>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</si>
  <si>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</si>
  <si>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</si>
  <si>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</si>
  <si>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</si>
  <si>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</si>
  <si>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</si>
  <si>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</si>
  <si>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</si>
  <si>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</si>
  <si>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</si>
  <si>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</si>
  <si>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</si>
  <si>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</si>
  <si>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</si>
  <si>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</si>
  <si>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</si>
  <si>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</si>
  <si>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</si>
  <si>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</si>
  <si>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</si>
  <si>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</si>
  <si>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</si>
  <si>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</si>
  <si>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</si>
  <si>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</si>
  <si>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</si>
  <si>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</si>
  <si>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</si>
  <si>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</si>
  <si>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</si>
  <si>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</si>
  <si>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</si>
  <si>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</si>
  <si>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</si>
  <si>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</si>
  <si>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</si>
  <si>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</si>
  <si>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</si>
  <si>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</si>
  <si>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</si>
  <si>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</si>
  <si>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</si>
  <si>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</si>
  <si>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</si>
  <si>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</si>
  <si>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</si>
  <si>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</si>
  <si>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</si>
  <si>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</si>
  <si>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</si>
  <si>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</si>
  <si>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</si>
  <si>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</si>
  <si>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</si>
  <si>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</si>
  <si>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</si>
  <si>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</si>
  <si>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</si>
  <si>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</si>
  <si>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</si>
  <si>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</si>
  <si>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</si>
  <si>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</si>
  <si>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</si>
  <si>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</si>
  <si>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</si>
  <si>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</si>
  <si>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</si>
  <si>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</si>
  <si>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</si>
  <si>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</si>
  <si>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</si>
  <si>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</si>
  <si>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</si>
  <si>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</si>
  <si>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</si>
  <si>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</si>
  <si>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</si>
  <si>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</si>
  <si>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</si>
  <si>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</si>
  <si>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</si>
  <si>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</si>
  <si>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</si>
  <si>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</si>
  <si>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</si>
  <si>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</si>
  <si>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</si>
  <si>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</si>
  <si>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</si>
  <si>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</si>
  <si>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</si>
  <si>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</si>
  <si>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</si>
  <si>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</si>
  <si>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</si>
  <si>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</si>
  <si>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</si>
  <si>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</si>
  <si>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</si>
  <si>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</si>
  <si>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</si>
  <si>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</si>
  <si>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</si>
  <si>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</si>
  <si>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</si>
  <si>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</si>
  <si>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</si>
  <si>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</si>
  <si>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</si>
  <si>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</si>
  <si>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</si>
  <si>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</si>
  <si>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</si>
  <si>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</si>
  <si>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</si>
  <si>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</si>
  <si>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</si>
  <si>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</si>
  <si>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</si>
  <si>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</si>
  <si>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</si>
  <si>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</si>
  <si>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</si>
  <si>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</si>
  <si>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</si>
  <si>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</si>
  <si>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</si>
  <si>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</si>
  <si>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</si>
  <si>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</si>
  <si>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</si>
  <si>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</si>
  <si>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</si>
  <si>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</si>
  <si>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</si>
  <si>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</si>
  <si>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</si>
  <si>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</si>
  <si>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</si>
  <si>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</si>
  <si>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</si>
  <si>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</si>
  <si>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</si>
  <si>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</si>
  <si>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</si>
  <si>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</si>
  <si>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</si>
  <si>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</si>
  <si>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</si>
  <si>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</si>
  <si>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</si>
  <si>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</si>
  <si>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</si>
  <si>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</si>
  <si>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</si>
  <si>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</si>
  <si>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</si>
  <si>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</si>
  <si>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</si>
  <si>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</si>
  <si>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</si>
  <si>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</si>
  <si>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</si>
  <si>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</si>
  <si>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</si>
  <si>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</si>
  <si>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</si>
  <si>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</si>
  <si>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</si>
  <si>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</si>
  <si>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</si>
  <si>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</si>
  <si>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</si>
  <si>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</si>
  <si>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</si>
  <si>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</si>
  <si>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</si>
  <si>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</si>
  <si>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</si>
  <si>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</si>
  <si>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</si>
  <si>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</si>
  <si>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</si>
  <si>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</si>
  <si>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</si>
  <si>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</si>
  <si>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</si>
  <si>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</si>
  <si>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</si>
  <si>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</si>
  <si>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</si>
  <si>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</si>
  <si>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</si>
  <si>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</si>
  <si>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</si>
  <si>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</si>
  <si>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</si>
  <si>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</si>
  <si>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</si>
  <si>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</si>
  <si>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</si>
  <si>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</si>
  <si>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</si>
  <si>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</si>
  <si>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</si>
  <si>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</si>
  <si>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</si>
  <si>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</si>
  <si>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</si>
  <si>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</si>
  <si>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</si>
  <si>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</si>
  <si>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</si>
  <si>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</si>
  <si>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</si>
  <si>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</si>
  <si>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</si>
  <si>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</si>
  <si>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</si>
  <si>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</si>
  <si>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</si>
  <si>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</si>
  <si>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</si>
  <si>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</si>
  <si>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</si>
  <si>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</si>
  <si>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</si>
  <si>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</si>
  <si>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</si>
  <si>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</si>
  <si>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</si>
  <si>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</si>
  <si>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</si>
  <si>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</si>
  <si>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</si>
  <si>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</si>
  <si>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</si>
  <si>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</si>
  <si>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</si>
  <si>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</si>
  <si>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</si>
  <si>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</si>
  <si>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</si>
  <si>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</si>
  <si>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</si>
  <si>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</si>
  <si>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</si>
  <si>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</si>
  <si>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</si>
  <si>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</si>
  <si>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</si>
  <si>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</si>
  <si>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</si>
  <si>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</si>
  <si>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</si>
  <si>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</si>
  <si>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</si>
  <si>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</si>
  <si>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</si>
  <si>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</si>
  <si>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</si>
  <si>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</si>
  <si>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</si>
  <si>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</si>
  <si>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</si>
  <si>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</si>
  <si>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</si>
  <si>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</si>
  <si>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</si>
  <si>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</si>
  <si>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</si>
  <si>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</si>
  <si>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</si>
  <si>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</si>
  <si>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</si>
  <si>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</si>
  <si>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</si>
  <si>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</si>
  <si>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</si>
  <si>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</si>
  <si>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</si>
  <si>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</si>
  <si>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</si>
  <si>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</si>
  <si>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</si>
  <si>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</si>
  <si>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</si>
  <si>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</si>
  <si>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</si>
  <si>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</si>
  <si>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</si>
  <si>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</si>
  <si>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</si>
  <si>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</si>
  <si>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</si>
  <si>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</si>
  <si>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</si>
  <si>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</si>
  <si>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</si>
  <si>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</si>
  <si>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</si>
  <si>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</si>
  <si>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</si>
  <si>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</si>
  <si>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</si>
  <si>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</si>
  <si>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</si>
  <si>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</si>
  <si>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</si>
  <si>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</si>
  <si>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</si>
  <si>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</si>
  <si>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</si>
  <si>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</si>
  <si>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</si>
  <si>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</si>
  <si>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</si>
  <si>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</si>
  <si>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</si>
  <si>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</si>
  <si>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</si>
  <si>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</si>
  <si>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</si>
  <si>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</si>
  <si>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</si>
  <si>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</si>
  <si>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</si>
  <si>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</si>
  <si>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</si>
  <si>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</si>
  <si>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</si>
  <si>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</si>
  <si>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</si>
  <si>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</si>
  <si>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</si>
  <si>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</si>
  <si>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</si>
  <si>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</si>
  <si>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</si>
  <si>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</si>
  <si>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</si>
  <si>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</si>
  <si>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</si>
  <si>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</si>
  <si>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</si>
  <si>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</si>
  <si>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</si>
  <si>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</si>
  <si>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</si>
  <si>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</si>
  <si>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</si>
  <si>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</si>
  <si>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</si>
  <si>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</si>
  <si>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</si>
  <si>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</si>
  <si>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</si>
  <si>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</si>
  <si>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</si>
  <si>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</si>
  <si>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</si>
  <si>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</si>
  <si>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</si>
  <si>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</si>
  <si>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</si>
  <si>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</si>
  <si>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</si>
  <si>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</si>
  <si>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</si>
  <si>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</si>
  <si>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</si>
  <si>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</si>
  <si>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</si>
  <si>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</si>
  <si>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</si>
  <si>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</si>
  <si>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</si>
  <si>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</si>
  <si>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</si>
  <si>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</si>
  <si>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</si>
  <si>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</si>
  <si>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</si>
  <si>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</si>
  <si>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</si>
  <si>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</si>
  <si>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</si>
  <si>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</si>
  <si>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</si>
  <si>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</si>
  <si>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</si>
  <si>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</si>
  <si>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</si>
  <si>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</si>
  <si>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</si>
  <si>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</si>
  <si>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</si>
  <si>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</si>
  <si>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</si>
  <si>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</si>
  <si>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</si>
  <si>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</si>
  <si>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</si>
  <si>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</si>
  <si>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</si>
  <si>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</si>
  <si>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</si>
  <si>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</si>
  <si>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</si>
  <si>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</si>
  <si>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</si>
  <si>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</si>
  <si>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</si>
  <si>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</si>
  <si>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</si>
  <si>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</si>
  <si>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</si>
  <si>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</si>
  <si>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</si>
  <si>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</si>
  <si>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</si>
  <si>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</si>
  <si>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</si>
  <si>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</si>
  <si>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</si>
  <si>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</si>
  <si>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</si>
  <si>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</si>
  <si>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</si>
  <si>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</si>
  <si>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</si>
  <si>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</si>
  <si>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</si>
  <si>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</si>
  <si>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</si>
  <si>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</si>
  <si>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</si>
  <si>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</si>
  <si>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</si>
  <si>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</si>
  <si>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</si>
  <si>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</si>
  <si>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</si>
  <si>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</si>
  <si>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</si>
  <si>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</si>
  <si>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</si>
  <si>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</si>
  <si>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</si>
  <si>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</si>
  <si>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</si>
  <si>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</si>
  <si>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</si>
  <si>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</si>
  <si>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</si>
  <si>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</si>
  <si>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</si>
  <si>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</si>
  <si>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</si>
  <si>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</si>
  <si>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</si>
  <si>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</si>
  <si>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</si>
  <si>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</si>
  <si>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</si>
  <si>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</si>
  <si>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</si>
  <si>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</si>
  <si>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</si>
  <si>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</si>
  <si>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</si>
  <si>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</si>
  <si>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</si>
  <si>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</si>
  <si>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</si>
  <si>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</si>
  <si>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</si>
  <si>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</si>
  <si>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</si>
  <si>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</si>
  <si>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</si>
  <si>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</si>
  <si>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</si>
  <si>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</si>
  <si>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</si>
  <si>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</si>
  <si>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</si>
  <si>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</si>
  <si>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</si>
  <si>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</si>
  <si>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</si>
  <si>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</si>
  <si>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</si>
  <si>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</si>
  <si>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</si>
  <si>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</si>
  <si>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</si>
  <si>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</si>
  <si>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</si>
  <si>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</si>
  <si>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</si>
  <si>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</si>
  <si>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</si>
  <si>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</si>
  <si>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</si>
  <si>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</si>
  <si>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</si>
  <si>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</si>
  <si>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</si>
  <si>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</si>
  <si>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</si>
  <si>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</si>
  <si>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</si>
  <si>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</si>
  <si>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</si>
  <si>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</si>
  <si>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</si>
  <si>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</si>
  <si>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</si>
  <si>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</si>
  <si>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</si>
  <si>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</si>
  <si>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</si>
  <si>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</si>
  <si>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</si>
  <si>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</si>
  <si>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</si>
  <si>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</si>
  <si>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</si>
  <si>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</si>
  <si>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</si>
  <si>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</si>
  <si>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</si>
  <si>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</si>
  <si>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</si>
  <si>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</si>
  <si>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</si>
  <si>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</si>
  <si>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</si>
  <si>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</si>
  <si>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</si>
  <si>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</si>
  <si>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</si>
  <si>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</si>
  <si>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</si>
  <si>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</si>
  <si>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</si>
  <si>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</si>
  <si>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</si>
  <si>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</si>
  <si>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</si>
  <si>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</si>
  <si>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</si>
  <si>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</si>
  <si>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</si>
  <si>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</si>
  <si>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</si>
  <si>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</si>
  <si>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</si>
  <si>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</si>
  <si>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</si>
  <si>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</si>
  <si>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</si>
  <si>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</si>
  <si>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</si>
  <si>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</si>
  <si>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</si>
  <si>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</si>
  <si>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</si>
  <si>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</si>
  <si>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</si>
  <si>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</si>
  <si>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</si>
  <si>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</si>
  <si>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</si>
  <si>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</si>
  <si>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</si>
  <si>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</si>
  <si>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</si>
  <si>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</si>
  <si>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</si>
  <si>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</si>
  <si>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</si>
  <si>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</si>
  <si>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</si>
  <si>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</si>
  <si>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</si>
  <si>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</si>
  <si>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</si>
  <si>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</si>
  <si>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</si>
  <si>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</si>
  <si>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</si>
  <si>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</si>
  <si>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</si>
  <si>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</si>
  <si>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</si>
  <si>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</si>
  <si>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</si>
  <si>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</si>
  <si>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</si>
  <si>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</si>
  <si>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</si>
  <si>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</si>
  <si>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</si>
  <si>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</si>
  <si>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</si>
  <si>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</si>
  <si>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</si>
  <si>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</si>
  <si>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</si>
  <si>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</si>
  <si>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</si>
  <si>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</si>
  <si>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</si>
  <si>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</si>
  <si>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</si>
  <si>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</si>
  <si>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</si>
  <si>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</si>
  <si>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</si>
  <si>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</si>
  <si>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</si>
  <si>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</si>
  <si>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</si>
  <si>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</si>
  <si>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</si>
  <si>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</si>
  <si>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</si>
  <si>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</si>
  <si>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</si>
  <si>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</si>
  <si>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</si>
  <si>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</si>
  <si>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</si>
  <si>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</si>
  <si>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</si>
  <si>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</si>
  <si>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</si>
  <si>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</si>
  <si>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</si>
  <si>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</si>
  <si>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</si>
  <si>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</si>
  <si>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</si>
  <si>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</si>
  <si>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</si>
  <si>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</si>
  <si>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</si>
  <si>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</si>
  <si>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</si>
  <si>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</si>
  <si>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</si>
  <si>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</si>
  <si>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</si>
  <si>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</si>
  <si>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</si>
  <si>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</si>
  <si>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</si>
  <si>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</si>
  <si>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</si>
  <si>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</si>
  <si>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</si>
  <si>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</si>
  <si>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</si>
  <si>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</si>
  <si>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</si>
  <si>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</si>
  <si>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</si>
  <si>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</si>
  <si>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</si>
  <si>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</si>
  <si>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</si>
  <si>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</si>
  <si>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</si>
  <si>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</si>
  <si>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</si>
  <si>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</si>
  <si>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</si>
  <si>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</si>
  <si>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</si>
  <si>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</si>
  <si>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</si>
  <si>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</si>
  <si>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</si>
  <si>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</si>
  <si>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</si>
  <si>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</si>
  <si>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</si>
  <si>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</si>
  <si>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</si>
  <si>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</si>
  <si>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</si>
  <si>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</si>
  <si>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</si>
  <si>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</si>
  <si>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</si>
  <si>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</si>
  <si>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</si>
  <si>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</si>
  <si>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</si>
  <si>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</si>
  <si>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</si>
  <si>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</si>
  <si>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</si>
  <si>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</si>
  <si>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</si>
  <si>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</si>
  <si>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</si>
  <si>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</si>
  <si>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</si>
  <si>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</si>
  <si>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</si>
  <si>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</si>
  <si>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</si>
  <si>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</si>
  <si>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</si>
  <si>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</si>
  <si>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</si>
  <si>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</si>
  <si>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</si>
  <si>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</si>
  <si>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</si>
  <si>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</si>
  <si>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</si>
  <si>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</si>
  <si>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</si>
  <si>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</si>
  <si>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</si>
  <si>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</si>
  <si>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</si>
  <si>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</si>
  <si>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</si>
  <si>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</si>
  <si>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</si>
  <si>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</si>
  <si>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</si>
  <si>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</si>
  <si>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</si>
  <si>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</si>
  <si>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</si>
  <si>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</si>
  <si>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</si>
  <si>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</si>
  <si>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</si>
  <si>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</si>
  <si>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</si>
  <si>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</si>
  <si>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</si>
  <si>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</si>
  <si>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</si>
  <si>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</si>
  <si>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</si>
  <si>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</si>
  <si>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</si>
  <si>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</si>
  <si>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</si>
  <si>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</si>
  <si>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</si>
  <si>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</si>
  <si>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</si>
  <si>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</si>
  <si>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</si>
  <si>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</si>
  <si>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</si>
  <si>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</si>
  <si>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</si>
  <si>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</si>
  <si>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</si>
  <si>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</si>
  <si>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</si>
  <si>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</si>
  <si>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</si>
  <si>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</si>
  <si>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</si>
  <si>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</si>
  <si>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</si>
  <si>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</si>
  <si>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</si>
  <si>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</si>
  <si>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</si>
  <si>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</si>
  <si>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</si>
  <si>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</si>
  <si>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</si>
  <si>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</si>
  <si>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</si>
  <si>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</si>
  <si>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</si>
  <si>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</si>
  <si>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</si>
  <si>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</si>
  <si>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</si>
  <si>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</si>
  <si>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</si>
  <si>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</si>
  <si>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</si>
  <si>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</si>
  <si>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</si>
  <si>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</si>
  <si>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</si>
  <si>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</si>
  <si>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</si>
  <si>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</si>
  <si>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</si>
  <si>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</si>
  <si>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</si>
  <si>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</si>
  <si>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</si>
  <si>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</si>
  <si>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</si>
  <si>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</si>
  <si>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</si>
  <si>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</si>
  <si>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</si>
  <si>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</si>
  <si>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</si>
  <si>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</si>
  <si>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</si>
  <si>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</si>
  <si>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</si>
  <si>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</si>
  <si>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</si>
  <si>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</si>
  <si>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</si>
  <si>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</si>
  <si>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</si>
  <si>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</si>
  <si>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</si>
  <si>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</si>
  <si>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</si>
  <si>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</si>
  <si>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</si>
  <si>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</si>
  <si>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</si>
  <si>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</si>
  <si>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</si>
  <si>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</si>
  <si>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</si>
  <si>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</si>
  <si>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</si>
  <si>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</si>
  <si>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</si>
  <si>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</si>
  <si>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</si>
  <si>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</si>
  <si>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</si>
  <si>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</si>
  <si>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</si>
  <si>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</si>
  <si>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</si>
  <si>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</si>
  <si>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</si>
  <si>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</si>
  <si>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</si>
  <si>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</si>
  <si>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</si>
  <si>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</si>
  <si>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</si>
  <si>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</si>
  <si>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</si>
  <si>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</si>
  <si>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</si>
  <si>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</si>
  <si>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</si>
  <si>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</si>
  <si>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</si>
  <si>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</si>
  <si>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</si>
  <si>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</si>
  <si>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</si>
  <si>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</si>
  <si>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</si>
  <si>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</si>
  <si>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</si>
  <si>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</si>
  <si>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</si>
  <si>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</si>
  <si>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</si>
  <si>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</si>
  <si>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</si>
  <si>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</si>
  <si>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</si>
  <si>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</si>
  <si>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</si>
  <si>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</si>
  <si>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</si>
  <si>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</si>
  <si>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</si>
  <si>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</si>
  <si>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</si>
  <si>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</si>
  <si>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</si>
  <si>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</si>
  <si>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</si>
  <si>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</si>
  <si>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</si>
  <si>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</si>
  <si>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</si>
  <si>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</si>
  <si>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</si>
  <si>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</si>
  <si>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</si>
  <si>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</si>
  <si>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</si>
  <si>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</si>
  <si>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</si>
  <si>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</si>
  <si>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</si>
  <si>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</si>
  <si>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</si>
  <si>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</si>
  <si>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</si>
  <si>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</si>
  <si>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</si>
  <si>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</si>
  <si>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</si>
  <si>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</si>
  <si>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</si>
  <si>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</si>
  <si>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</si>
  <si>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</si>
  <si>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</si>
  <si>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</si>
  <si>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</si>
  <si>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</si>
  <si>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</si>
  <si>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</si>
  <si>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</si>
  <si>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</si>
  <si>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</si>
  <si>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</si>
  <si>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</si>
  <si>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</si>
  <si>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</si>
  <si>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</si>
  <si>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</si>
  <si>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</si>
  <si>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</si>
  <si>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</si>
  <si>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</si>
  <si>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</si>
  <si>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</si>
  <si>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</si>
  <si>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</si>
  <si>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</si>
  <si>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</si>
  <si>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</si>
  <si>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</si>
  <si>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</si>
  <si>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</si>
  <si>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</si>
  <si>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</si>
  <si>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</si>
  <si>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</si>
  <si>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</si>
  <si>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</si>
  <si>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</si>
  <si>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</si>
  <si>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</si>
  <si>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</si>
  <si>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</si>
  <si>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</si>
  <si>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</si>
  <si>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</si>
  <si>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</si>
  <si>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</si>
  <si>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</si>
  <si>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</si>
  <si>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</si>
  <si>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</si>
  <si>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</si>
  <si>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</si>
  <si>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</si>
  <si>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</si>
  <si>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</si>
  <si>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</si>
  <si>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</si>
  <si>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</si>
  <si>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</si>
  <si>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</si>
  <si>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</si>
  <si>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</si>
  <si>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</si>
  <si>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</si>
  <si>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</si>
  <si>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</si>
  <si>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</si>
  <si>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</si>
  <si>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</si>
  <si>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</si>
  <si>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</si>
  <si>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</si>
  <si>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</si>
  <si>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</si>
  <si>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</si>
  <si>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</si>
  <si>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</si>
  <si>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</si>
  <si>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</si>
  <si>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</si>
  <si>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</si>
  <si>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</si>
  <si>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</si>
  <si>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</si>
  <si>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</si>
  <si>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</si>
  <si>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</si>
  <si>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</si>
  <si>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</si>
  <si>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</si>
  <si>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</si>
  <si>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</si>
  <si>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</si>
  <si>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</si>
  <si>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</si>
  <si>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</si>
  <si>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</si>
  <si>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</si>
  <si>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</si>
  <si>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</si>
  <si>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</si>
  <si>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</si>
  <si>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</si>
  <si>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</si>
  <si>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</si>
  <si>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</si>
  <si>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</si>
  <si>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</si>
  <si>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</si>
  <si>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</si>
  <si>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</si>
  <si>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</si>
  <si>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</si>
  <si>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</si>
  <si>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</si>
  <si>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</si>
  <si>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</si>
  <si>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</si>
  <si>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</si>
  <si>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</si>
  <si>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</si>
  <si>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</si>
  <si>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</si>
  <si>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</si>
  <si>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</si>
  <si>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</si>
  <si>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</si>
  <si>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</si>
  <si>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</si>
  <si>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</si>
  <si>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</si>
  <si>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</si>
  <si>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</si>
  <si>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</si>
  <si>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</si>
  <si>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</si>
  <si>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</si>
  <si>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</si>
  <si>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</si>
  <si>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</si>
  <si>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</si>
  <si>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</si>
  <si>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</si>
  <si>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</si>
  <si>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</si>
  <si>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</si>
  <si>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</si>
  <si>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</si>
  <si>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</si>
  <si>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</si>
  <si>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</si>
  <si>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</si>
  <si>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</si>
  <si>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</si>
  <si>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</si>
  <si>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</si>
  <si>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</si>
  <si>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</si>
  <si>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</si>
  <si>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</si>
  <si>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</si>
  <si>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</si>
  <si>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</si>
  <si>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</si>
  <si>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</si>
  <si>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</si>
  <si>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</si>
  <si>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</si>
  <si>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</si>
  <si>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</si>
  <si>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</si>
  <si>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</si>
  <si>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</si>
  <si>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</si>
  <si>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</si>
  <si>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</si>
  <si>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</si>
  <si>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</si>
  <si>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</si>
  <si>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</si>
  <si>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</si>
  <si>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</si>
  <si>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</si>
  <si>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</si>
  <si>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</si>
  <si>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</si>
  <si>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</si>
  <si>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</si>
  <si>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</si>
  <si>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</si>
  <si>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</si>
  <si>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</si>
  <si>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</si>
  <si>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</si>
  <si>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</si>
  <si>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</si>
  <si>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</si>
  <si>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</si>
  <si>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</si>
  <si>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</si>
  <si>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</si>
  <si>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</si>
  <si>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</si>
  <si>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</si>
  <si>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</si>
  <si>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</si>
  <si>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</si>
  <si>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</si>
  <si>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</si>
  <si>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</si>
  <si>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</si>
  <si>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</si>
  <si>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</si>
  <si>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</si>
  <si>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</si>
  <si>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</si>
  <si>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</si>
  <si>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</si>
  <si>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</si>
  <si>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</si>
  <si>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</si>
  <si>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</si>
  <si>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</si>
  <si>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</si>
  <si>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</si>
  <si>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</si>
  <si>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</si>
  <si>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</si>
  <si>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</si>
  <si>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</si>
  <si>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</si>
  <si>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</si>
  <si>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</si>
  <si>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</si>
  <si>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</si>
  <si>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</si>
  <si>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</si>
  <si>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</si>
  <si>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</si>
  <si>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</si>
  <si>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</si>
  <si>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</si>
  <si>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</si>
  <si>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</si>
  <si>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</si>
  <si>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</si>
  <si>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</si>
  <si>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</si>
  <si>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</si>
  <si>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</si>
  <si>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</si>
  <si>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</si>
  <si>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</si>
  <si>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</si>
  <si>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</si>
  <si>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</si>
  <si>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</si>
  <si>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</si>
  <si>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</si>
  <si>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</si>
  <si>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</si>
  <si>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</si>
  <si>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</si>
  <si>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</si>
  <si>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</si>
  <si>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</si>
  <si>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</si>
  <si>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</si>
  <si>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</si>
  <si>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</si>
  <si>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</si>
  <si>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</si>
  <si>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</si>
  <si>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</si>
  <si>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</si>
  <si>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</si>
  <si>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</si>
  <si>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</si>
  <si>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</si>
  <si>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</si>
  <si>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</si>
  <si>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</si>
  <si>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</si>
  <si>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</si>
  <si>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</si>
  <si>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</si>
  <si>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</si>
  <si>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</si>
  <si>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</si>
  <si>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</si>
  <si>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</si>
  <si>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</si>
  <si>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</si>
  <si>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</si>
  <si>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</si>
  <si>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</si>
  <si>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</si>
  <si>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</si>
  <si>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</si>
  <si>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</si>
  <si>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</si>
  <si>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</si>
  <si>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</si>
  <si>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</si>
  <si>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</si>
  <si>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</si>
  <si>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</si>
  <si>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</si>
  <si>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</si>
  <si>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</si>
  <si>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</si>
  <si>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</si>
  <si>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</si>
  <si>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</si>
  <si>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</si>
  <si>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</si>
  <si>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</si>
  <si>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</si>
  <si>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</si>
  <si>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</si>
  <si>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</si>
  <si>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</si>
  <si>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</si>
  <si>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</si>
  <si>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</si>
  <si>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</si>
  <si>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</si>
  <si>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</si>
  <si>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</si>
  <si>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</si>
  <si>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</si>
  <si>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</si>
  <si>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</si>
  <si>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</si>
  <si>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</si>
  <si>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</si>
  <si>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</si>
  <si>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</si>
  <si>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</si>
  <si>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</si>
  <si>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</si>
  <si>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</si>
  <si>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</si>
  <si>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</si>
  <si>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</si>
  <si>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</si>
  <si>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</si>
  <si>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</si>
  <si>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</si>
  <si>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</si>
  <si>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</si>
  <si>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</si>
  <si>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</si>
  <si>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</si>
  <si>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</si>
  <si>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</si>
  <si>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</si>
  <si>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</si>
  <si>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</si>
  <si>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</si>
  <si>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</si>
  <si>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</si>
  <si>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</si>
  <si>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</si>
  <si>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</si>
  <si>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</si>
  <si>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</si>
  <si>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</si>
  <si>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</si>
  <si>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</si>
  <si>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</si>
  <si>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</si>
  <si>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</si>
  <si>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</si>
  <si>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</si>
  <si>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</si>
  <si>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</si>
  <si>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</si>
  <si>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</si>
  <si>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</si>
  <si>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</si>
  <si>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</si>
  <si>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</si>
  <si>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</si>
  <si>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</si>
  <si>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</si>
  <si>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</si>
  <si>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</si>
  <si>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</si>
  <si>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</si>
  <si>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</si>
  <si>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</si>
  <si>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</si>
  <si>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</si>
  <si>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</si>
  <si>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</si>
  <si>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</si>
  <si>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</si>
  <si>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</si>
  <si>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</si>
  <si>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</si>
  <si>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</si>
  <si>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</si>
  <si>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</si>
  <si>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</si>
  <si>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</si>
  <si>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</si>
  <si>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</si>
  <si>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</si>
  <si>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</si>
  <si>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</si>
  <si>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</si>
  <si>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</si>
  <si>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</si>
  <si>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</si>
  <si>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</si>
  <si>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</si>
  <si>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</si>
  <si>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</si>
  <si>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</si>
  <si>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</si>
  <si>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</si>
  <si>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</si>
  <si>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</si>
  <si>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</si>
  <si>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</si>
  <si>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</si>
  <si>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</si>
  <si>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</si>
  <si>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</si>
  <si>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</si>
  <si>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</si>
  <si>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</si>
  <si>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</si>
  <si>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</si>
  <si>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</si>
  <si>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</si>
  <si>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</si>
  <si>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</si>
  <si>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</si>
  <si>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</si>
  <si>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</si>
  <si>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</si>
  <si>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</si>
  <si>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</si>
  <si>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</si>
  <si>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</si>
  <si>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</si>
  <si>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</si>
  <si>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</si>
  <si>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</si>
  <si>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</si>
  <si>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</si>
  <si>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</si>
  <si>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</si>
  <si>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</si>
  <si>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</si>
  <si>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</si>
  <si>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</si>
  <si>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</si>
  <si>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</si>
  <si>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</si>
  <si>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</si>
  <si>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</si>
  <si>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</si>
  <si>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</si>
  <si>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</si>
  <si>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</si>
  <si>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</si>
  <si>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</si>
  <si>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</si>
  <si>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</si>
  <si>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</si>
  <si>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</si>
  <si>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</si>
  <si>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</si>
  <si>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</si>
  <si>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</si>
  <si>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</si>
  <si>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</si>
  <si>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</si>
  <si>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</si>
  <si>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</si>
  <si>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</si>
  <si>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</si>
  <si>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</si>
  <si>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</si>
  <si>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</si>
  <si>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</si>
  <si>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</si>
  <si>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</si>
  <si>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</si>
  <si>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</si>
  <si>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</si>
  <si>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</si>
  <si>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</si>
  <si>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</si>
  <si>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</si>
  <si>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</si>
  <si>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</si>
  <si>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</si>
  <si>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</si>
  <si>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</si>
  <si>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</si>
  <si>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</si>
  <si>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</si>
  <si>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</si>
  <si>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</si>
  <si>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</si>
  <si>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</si>
  <si>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</si>
  <si>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</si>
  <si>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</si>
  <si>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</si>
  <si>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</si>
  <si>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</si>
  <si>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</si>
  <si>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</si>
  <si>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</si>
  <si>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</si>
  <si>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</si>
  <si>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</si>
  <si>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</si>
  <si>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</si>
  <si>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</si>
  <si>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</si>
  <si>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</si>
  <si>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</si>
  <si>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</si>
  <si>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</si>
  <si>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</si>
  <si>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</si>
  <si>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</si>
  <si>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</si>
  <si>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</si>
  <si>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</si>
  <si>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</si>
  <si>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</si>
  <si>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</si>
  <si>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</si>
  <si>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</si>
  <si>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</si>
  <si>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</si>
  <si>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</si>
  <si>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</si>
  <si>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</si>
  <si>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</si>
  <si>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</si>
  <si>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</si>
  <si>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</si>
  <si>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</si>
  <si>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</si>
  <si>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</si>
  <si>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</si>
  <si>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</si>
  <si>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</si>
  <si>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</si>
  <si>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</si>
  <si>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</si>
  <si>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</si>
  <si>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</si>
  <si>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</si>
  <si>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</si>
  <si>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</si>
  <si>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</si>
  <si>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</si>
  <si>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</si>
  <si>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</si>
  <si>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</si>
  <si>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</si>
  <si>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</si>
  <si>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</si>
  <si>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</si>
  <si>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</si>
  <si>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</si>
  <si>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</si>
  <si>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</si>
  <si>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</si>
  <si>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</si>
  <si>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</si>
  <si>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</si>
  <si>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</si>
  <si>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</si>
  <si>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</si>
  <si>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</si>
  <si>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</si>
  <si>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</si>
  <si>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</si>
  <si>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</si>
  <si>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</si>
  <si>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</si>
  <si>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</si>
  <si>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</si>
  <si>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</si>
  <si>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</si>
  <si>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</si>
  <si>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</si>
  <si>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</si>
  <si>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</si>
  <si>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</si>
  <si>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</si>
  <si>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</si>
  <si>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</si>
  <si>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</si>
  <si>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</si>
  <si>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</si>
  <si>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</si>
  <si>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</si>
  <si>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</si>
  <si>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</si>
  <si>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</si>
  <si>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</si>
  <si>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</si>
  <si>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</si>
  <si>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</si>
  <si>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</si>
  <si>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</si>
  <si>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</si>
  <si>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</si>
  <si>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</si>
  <si>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</si>
  <si>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</si>
  <si>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</si>
  <si>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</si>
  <si>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</si>
  <si>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</si>
  <si>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</si>
  <si>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</si>
  <si>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</si>
  <si>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</si>
  <si>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</si>
  <si>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</si>
  <si>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</si>
  <si>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</si>
  <si>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</si>
  <si>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</si>
  <si>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</si>
  <si>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</si>
  <si>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</si>
  <si>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</si>
  <si>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</si>
  <si>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</si>
  <si>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</si>
  <si>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</si>
  <si>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</si>
  <si>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</si>
  <si>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</si>
  <si>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</si>
  <si>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</si>
  <si>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</si>
  <si>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</si>
  <si>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</si>
  <si>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</si>
  <si>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</si>
  <si>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</si>
  <si>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</si>
  <si>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</si>
  <si>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</si>
  <si>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</si>
  <si>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</si>
  <si>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</si>
  <si>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</si>
  <si>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</si>
  <si>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</si>
  <si>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</si>
  <si>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</si>
  <si>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</si>
  <si>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</si>
  <si>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</si>
  <si>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</si>
  <si>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</si>
  <si>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</si>
  <si>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</si>
  <si>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</si>
  <si>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</si>
  <si>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</si>
  <si>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</si>
  <si>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</si>
  <si>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</si>
  <si>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</si>
  <si>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</si>
  <si>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</si>
  <si>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</si>
  <si>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</si>
  <si>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</si>
  <si>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</si>
  <si>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</si>
  <si>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</si>
  <si>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</si>
  <si>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</si>
  <si>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</si>
  <si>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</si>
  <si>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</si>
  <si>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</si>
  <si>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</si>
  <si>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</si>
  <si>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</si>
  <si>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</si>
  <si>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</si>
  <si>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</si>
  <si>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</si>
  <si>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</si>
  <si>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</si>
  <si>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</si>
  <si>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</si>
  <si>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</si>
  <si>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</si>
  <si>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</si>
  <si>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</si>
  <si>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</si>
  <si>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</si>
  <si>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</si>
  <si>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</si>
  <si>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</si>
  <si>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</si>
  <si>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</si>
  <si>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</si>
  <si>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</si>
  <si>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</si>
  <si>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</si>
  <si>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</si>
  <si>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</si>
  <si>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</si>
  <si>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</si>
  <si>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</si>
  <si>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</si>
  <si>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</si>
  <si>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</si>
  <si>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</si>
  <si>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</si>
  <si>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</si>
  <si>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</si>
  <si>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</si>
  <si>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</si>
  <si>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</si>
  <si>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</si>
  <si>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</si>
  <si>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</si>
  <si>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</si>
  <si>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</si>
  <si>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</si>
  <si>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</si>
  <si>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</si>
  <si>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</si>
  <si>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</si>
  <si>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</si>
  <si>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</si>
  <si>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</si>
  <si>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</si>
  <si>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</si>
  <si>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</si>
  <si>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</si>
  <si>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</si>
  <si>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</si>
  <si>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</si>
  <si>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</si>
  <si>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</si>
  <si>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</si>
  <si>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</si>
  <si>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</si>
  <si>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</si>
  <si>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</si>
  <si>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</si>
  <si>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</si>
  <si>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</si>
  <si>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</si>
  <si>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</si>
  <si>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</si>
  <si>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</si>
  <si>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</si>
  <si>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</si>
  <si>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</si>
  <si>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</si>
  <si>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</si>
  <si>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</si>
  <si>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</si>
  <si>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</si>
  <si>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</si>
  <si>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</si>
  <si>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</si>
  <si>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</si>
  <si>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</si>
  <si>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</si>
  <si>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</si>
  <si>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</si>
  <si>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</si>
  <si>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</si>
  <si>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</si>
  <si>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</si>
  <si>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</si>
  <si>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</si>
  <si>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</si>
  <si>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</si>
  <si>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</si>
  <si>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</si>
  <si>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</si>
  <si>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</si>
  <si>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</si>
  <si>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</si>
  <si>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</si>
  <si>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</si>
  <si>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</si>
  <si>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</si>
  <si>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</si>
  <si>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</si>
  <si>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</si>
  <si>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</si>
  <si>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</si>
  <si>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</si>
  <si>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</si>
  <si>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</si>
  <si>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</si>
  <si>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</si>
  <si>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</si>
  <si>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</si>
  <si>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</si>
  <si>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</si>
  <si>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</si>
  <si>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</si>
  <si>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</si>
  <si>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</si>
  <si>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</si>
  <si>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</si>
  <si>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</si>
  <si>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</si>
  <si>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</si>
  <si>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</si>
  <si>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</si>
  <si>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</si>
  <si>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</si>
  <si>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</si>
  <si>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</si>
  <si>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</si>
  <si>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</si>
  <si>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</si>
  <si>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</si>
  <si>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</si>
  <si>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</si>
  <si>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</si>
  <si>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</si>
  <si>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</si>
  <si>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</si>
  <si>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</si>
  <si>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</si>
  <si>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</si>
  <si>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</si>
  <si>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</si>
  <si>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</si>
  <si>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</si>
  <si>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</si>
  <si>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</si>
  <si>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</si>
  <si>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</si>
  <si>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</si>
  <si>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</si>
  <si>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</si>
  <si>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</si>
  <si>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</si>
  <si>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</si>
  <si>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</si>
  <si>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</si>
  <si>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</si>
  <si>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</si>
  <si>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</si>
  <si>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</si>
  <si>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</si>
  <si>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</si>
  <si>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</si>
  <si>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</si>
  <si>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</si>
  <si>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</si>
  <si>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</si>
  <si>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</si>
  <si>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</si>
  <si>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</si>
  <si>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</si>
  <si>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</si>
  <si>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</si>
  <si>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</si>
  <si>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</si>
  <si>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</si>
  <si>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</si>
  <si>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</si>
  <si>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</si>
  <si>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</si>
  <si>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</si>
  <si>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</si>
  <si>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</si>
  <si>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</si>
  <si>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</si>
  <si>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</si>
  <si>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</si>
  <si>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</si>
  <si>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</si>
  <si>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</si>
  <si>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</si>
  <si>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</si>
  <si>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</si>
  <si>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</si>
  <si>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</si>
  <si>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</si>
  <si>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</si>
  <si>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</si>
  <si>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</si>
  <si>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</si>
  <si>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</si>
  <si>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</si>
  <si>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</si>
  <si>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</si>
  <si>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</si>
  <si>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</si>
  <si>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</si>
  <si>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</si>
  <si>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</si>
  <si>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</si>
  <si>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</si>
  <si>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</si>
  <si>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</si>
  <si>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</si>
  <si>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</si>
  <si>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</si>
  <si>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</si>
  <si>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</si>
  <si>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</si>
  <si>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</si>
  <si>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</si>
  <si>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</si>
  <si>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</si>
  <si>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</si>
  <si>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</si>
  <si>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</si>
  <si>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</si>
  <si>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</si>
  <si>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</si>
  <si>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</si>
  <si>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</si>
  <si>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</si>
  <si>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</si>
  <si>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</si>
  <si>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</si>
  <si>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</si>
  <si>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</si>
  <si>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</si>
  <si>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</si>
  <si>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</si>
  <si>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</si>
  <si>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</si>
  <si>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</si>
  <si>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</si>
  <si>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</si>
  <si>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</si>
  <si>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</si>
  <si>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</si>
  <si>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</si>
  <si>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</si>
  <si>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</si>
  <si>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</si>
  <si>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</si>
  <si>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</si>
  <si>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</si>
  <si>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</si>
  <si>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</si>
  <si>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</si>
  <si>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</si>
  <si>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</si>
  <si>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</si>
  <si>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</si>
  <si>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</si>
  <si>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</si>
  <si>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</si>
  <si>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</si>
  <si>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</si>
  <si>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</si>
  <si>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</si>
  <si>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</si>
  <si>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</si>
  <si>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</si>
  <si>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</si>
  <si>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</si>
  <si>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</si>
  <si>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</si>
  <si>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</si>
  <si>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</si>
  <si>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</si>
  <si>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</si>
  <si>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</si>
  <si>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</si>
  <si>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</si>
  <si>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</si>
  <si>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</si>
  <si>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</si>
  <si>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</si>
  <si>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</si>
  <si>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</si>
  <si>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</si>
  <si>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</si>
  <si>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</si>
  <si>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</si>
  <si>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</si>
  <si>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</si>
  <si>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</si>
  <si>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</si>
  <si>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</si>
  <si>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</si>
  <si>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</si>
  <si>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</si>
  <si>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</si>
  <si>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</si>
  <si>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</si>
  <si>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</si>
  <si>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</si>
  <si>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</si>
  <si>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</si>
  <si>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</si>
  <si>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</si>
  <si>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</si>
  <si>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</si>
  <si>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</si>
  <si>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</si>
  <si>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</si>
  <si>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</si>
  <si>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</si>
  <si>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</si>
  <si>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</si>
  <si>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</si>
  <si>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</si>
  <si>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</si>
  <si>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</si>
  <si>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</si>
  <si>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</si>
  <si>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</si>
  <si>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</si>
  <si>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</si>
  <si>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</si>
  <si>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</si>
  <si>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</si>
  <si>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</si>
  <si>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</si>
  <si>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</si>
  <si>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</si>
  <si>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</si>
  <si>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</si>
  <si>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</si>
  <si>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</si>
  <si>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</si>
  <si>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</si>
  <si>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</si>
  <si>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</si>
  <si>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</si>
  <si>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</si>
  <si>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</si>
  <si>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</si>
  <si>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</si>
  <si>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</si>
  <si>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</si>
  <si>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</si>
  <si>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</si>
  <si>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</si>
  <si>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</si>
  <si>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</si>
  <si>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</si>
  <si>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</si>
  <si>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</si>
  <si>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</si>
  <si>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</si>
  <si>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</si>
  <si>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</si>
  <si>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</si>
  <si>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</si>
  <si>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</si>
  <si>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</si>
  <si>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</si>
  <si>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</si>
  <si>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</si>
  <si>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</si>
  <si>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</si>
  <si>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</si>
  <si>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</si>
  <si>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</si>
  <si>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</si>
  <si>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</si>
  <si>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</si>
  <si>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</si>
  <si>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</si>
  <si>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</si>
  <si>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</si>
  <si>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</si>
  <si>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</si>
  <si>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</si>
  <si>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</si>
  <si>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</si>
  <si>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</si>
  <si>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</si>
  <si>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</si>
  <si>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</si>
  <si>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</si>
  <si>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</si>
  <si>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</si>
  <si>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</si>
  <si>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</si>
  <si>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</si>
  <si>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</si>
  <si>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</si>
  <si>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</si>
  <si>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</si>
  <si>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</si>
  <si>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</si>
  <si>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</si>
  <si>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</si>
  <si>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</si>
  <si>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</si>
  <si>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</si>
  <si>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</si>
  <si>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</si>
  <si>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</si>
  <si>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</si>
  <si>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</si>
  <si>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</si>
  <si>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</si>
  <si>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</si>
  <si>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</si>
  <si>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</si>
  <si>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</si>
  <si>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</si>
  <si>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</si>
  <si>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</si>
  <si>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</si>
  <si>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</si>
  <si>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</si>
  <si>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</si>
  <si>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</si>
  <si>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</si>
  <si>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</si>
  <si>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</si>
  <si>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</si>
  <si>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</si>
  <si>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</si>
  <si>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</si>
  <si>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</si>
  <si>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</si>
  <si>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</si>
  <si>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</si>
  <si>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</si>
  <si>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</si>
  <si>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</si>
  <si>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</si>
  <si>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</si>
  <si>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</si>
  <si>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</si>
  <si>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</si>
  <si>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</si>
  <si>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</si>
  <si>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</si>
  <si>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</si>
  <si>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</si>
  <si>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</si>
  <si>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</si>
  <si>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</si>
  <si>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</si>
  <si>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</si>
  <si>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</si>
  <si>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</si>
  <si>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</si>
  <si>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</si>
  <si>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</si>
  <si>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</si>
  <si>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</si>
  <si>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</si>
  <si>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</si>
  <si>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</si>
  <si>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</si>
  <si>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</si>
  <si>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</si>
  <si>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</si>
  <si>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</si>
  <si>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</si>
  <si>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</si>
  <si>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</si>
  <si>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</si>
  <si>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</si>
  <si>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</si>
  <si>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</si>
  <si>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</si>
  <si>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</si>
  <si>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</si>
  <si>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</si>
  <si>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</si>
  <si>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</si>
  <si>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</si>
  <si>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</si>
  <si>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</si>
  <si>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</si>
  <si>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</si>
  <si>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</si>
  <si>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</si>
  <si>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</si>
  <si>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</si>
  <si>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</si>
  <si>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</si>
  <si>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</si>
  <si>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</si>
  <si>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</si>
  <si>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</si>
  <si>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</si>
  <si>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</si>
  <si>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</si>
  <si>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</si>
  <si>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</si>
  <si>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</si>
  <si>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</si>
  <si>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</si>
  <si>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</si>
  <si>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</si>
  <si>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</si>
  <si>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</si>
  <si>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</si>
  <si>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</si>
  <si>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</si>
  <si>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</si>
  <si>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</si>
  <si>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</si>
  <si>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</si>
  <si>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</si>
  <si>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</si>
  <si>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</si>
  <si>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</si>
  <si>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</si>
  <si>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</si>
  <si>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</si>
  <si>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</si>
  <si>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</si>
  <si>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</si>
  <si>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</si>
  <si>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</si>
  <si>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</si>
  <si>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</si>
  <si>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</si>
  <si>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</si>
  <si>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</si>
  <si>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</si>
  <si>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</si>
  <si>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</si>
  <si>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</si>
  <si>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</si>
  <si>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</si>
  <si>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</si>
  <si>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</si>
  <si>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</si>
  <si>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</si>
  <si>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</si>
  <si>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</si>
  <si>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</si>
  <si>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</si>
  <si>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</si>
  <si>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</si>
  <si>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</si>
  <si>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</si>
  <si>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</si>
  <si>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</si>
  <si>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</si>
  <si>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</si>
  <si>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</si>
  <si>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</si>
  <si>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</si>
  <si>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</si>
  <si>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</si>
  <si>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</si>
  <si>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</si>
  <si>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</si>
  <si>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</si>
  <si>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</si>
  <si>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</si>
  <si>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</si>
  <si>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</si>
  <si>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</si>
  <si>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</si>
  <si>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</si>
  <si>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</si>
  <si>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</si>
  <si>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</si>
  <si>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</si>
  <si>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</si>
  <si>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</si>
  <si>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</si>
  <si>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</si>
  <si>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</si>
  <si>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</si>
  <si>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</si>
  <si>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</si>
  <si>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</si>
  <si>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</si>
  <si>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</si>
  <si>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</si>
  <si>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</si>
  <si>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</si>
  <si>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</si>
  <si>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</si>
  <si>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</si>
  <si>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</si>
  <si>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</si>
  <si>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</si>
  <si>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</si>
  <si>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</si>
  <si>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</si>
  <si>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</si>
  <si>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</si>
  <si>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</si>
  <si>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</si>
  <si>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</si>
  <si>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</si>
  <si>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</si>
  <si>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</si>
  <si>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</si>
  <si>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</si>
  <si>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</si>
  <si>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</si>
  <si>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</si>
  <si>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</si>
  <si>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</si>
  <si>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</si>
  <si>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</si>
  <si>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</si>
  <si>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</si>
  <si>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</si>
  <si>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</si>
  <si>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</si>
  <si>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</si>
  <si>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</si>
  <si>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</si>
  <si>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</si>
  <si>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</si>
  <si>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</si>
  <si>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</si>
  <si>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</si>
  <si>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</si>
  <si>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</si>
  <si>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</si>
  <si>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</si>
  <si>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</si>
  <si>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</si>
  <si>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</si>
  <si>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</si>
  <si>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</si>
  <si>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</si>
  <si>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</si>
  <si>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</si>
  <si>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</si>
  <si>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</si>
  <si>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</si>
  <si>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</si>
  <si>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</si>
  <si>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</si>
  <si>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</si>
  <si>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</si>
  <si>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</si>
  <si>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</si>
  <si>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</si>
  <si>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</si>
  <si>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</si>
  <si>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</si>
  <si>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</si>
  <si>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</si>
  <si>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</si>
  <si>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</si>
  <si>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</si>
  <si>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</si>
  <si>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</si>
  <si>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</si>
  <si>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</si>
  <si>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</si>
  <si>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</si>
  <si>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</si>
  <si>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</si>
  <si>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</si>
  <si>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</si>
  <si>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</si>
  <si>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</si>
  <si>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</si>
  <si>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</si>
  <si>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</si>
  <si>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</si>
  <si>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</si>
  <si>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</si>
  <si>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</si>
  <si>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</si>
  <si>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</si>
  <si>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</si>
  <si>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</si>
  <si>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</si>
  <si>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</si>
  <si>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</si>
  <si>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</si>
  <si>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</si>
  <si>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</si>
  <si>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</si>
  <si>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</si>
  <si>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</si>
  <si>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</si>
  <si>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</si>
  <si>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</si>
  <si>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</si>
  <si>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</si>
  <si>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</si>
  <si>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</si>
  <si>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</si>
  <si>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</si>
  <si>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</si>
  <si>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</si>
  <si>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</si>
  <si>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</si>
  <si>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</si>
  <si>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</si>
  <si>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</si>
  <si>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</si>
  <si>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</si>
  <si>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</si>
  <si>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</si>
  <si>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</si>
  <si>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</si>
  <si>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</si>
  <si>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</si>
  <si>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</si>
  <si>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</si>
  <si>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</si>
  <si>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</si>
  <si>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</si>
  <si>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</si>
  <si>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</si>
  <si>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</si>
  <si>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</si>
  <si>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</si>
  <si>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</si>
  <si>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</si>
  <si>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</si>
  <si>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</si>
  <si>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</si>
  <si>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</si>
  <si>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</si>
  <si>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</si>
  <si>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</si>
  <si>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</si>
  <si>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</si>
  <si>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</si>
  <si>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</si>
  <si>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</si>
  <si>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</si>
  <si>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</si>
  <si>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</si>
  <si>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</si>
  <si>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</si>
  <si>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</si>
  <si>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</si>
  <si>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</si>
  <si>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</si>
  <si>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</si>
  <si>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</si>
  <si>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</si>
  <si>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</si>
  <si>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</si>
  <si>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</si>
  <si>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</si>
  <si>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</si>
  <si>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</si>
  <si>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</si>
  <si>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</si>
  <si>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</si>
  <si>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</si>
  <si>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</si>
  <si>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</si>
  <si>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</si>
  <si>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</si>
  <si>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</si>
  <si>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</si>
  <si>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</si>
  <si>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</si>
  <si>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</si>
  <si>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</si>
  <si>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</si>
  <si>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</si>
  <si>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</si>
  <si>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</si>
  <si>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</si>
  <si>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</si>
  <si>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</si>
  <si>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</si>
  <si>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</si>
  <si>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</si>
  <si>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</si>
  <si>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</si>
  <si>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</si>
  <si>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</si>
  <si>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</si>
  <si>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</si>
  <si>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</si>
  <si>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</si>
  <si>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</si>
  <si>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</si>
  <si>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</si>
  <si>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</si>
  <si>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</si>
  <si>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</si>
  <si>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</si>
  <si>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</si>
  <si>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</si>
  <si>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</si>
  <si>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</si>
  <si>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</si>
  <si>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</si>
  <si>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</si>
  <si>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</si>
  <si>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</si>
  <si>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</si>
  <si>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</si>
  <si>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</si>
  <si>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</si>
  <si>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</si>
  <si>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</si>
  <si>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</si>
  <si>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</si>
  <si>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</si>
  <si>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</si>
  <si>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</si>
  <si>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</si>
  <si>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</si>
  <si>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</si>
  <si>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</si>
  <si>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</si>
  <si>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</si>
  <si>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</si>
  <si>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</si>
  <si>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</si>
  <si>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</si>
  <si>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</si>
  <si>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</si>
  <si>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</si>
  <si>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</si>
  <si>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</si>
  <si>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</si>
  <si>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</si>
  <si>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</si>
  <si>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</si>
  <si>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</si>
  <si>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</si>
  <si>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</si>
  <si>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</si>
  <si>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</si>
  <si>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</si>
  <si>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</si>
  <si>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</si>
  <si>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</si>
  <si>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</si>
  <si>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</si>
  <si>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</si>
  <si>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</si>
  <si>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</si>
  <si>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</si>
  <si>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</si>
  <si>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</si>
  <si>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</si>
  <si>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</si>
  <si>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</si>
  <si>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</si>
  <si>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</si>
  <si>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</si>
  <si>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</si>
  <si>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</si>
  <si>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</si>
  <si>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</si>
  <si>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</si>
  <si>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</si>
  <si>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</si>
  <si>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</si>
  <si>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</si>
  <si>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</si>
  <si>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</si>
  <si>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</si>
  <si>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</si>
  <si>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</si>
  <si>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</si>
  <si>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</si>
  <si>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</si>
  <si>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</si>
  <si>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</si>
  <si>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</si>
  <si>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</si>
  <si>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</si>
  <si>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</si>
  <si>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</si>
  <si>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</si>
  <si>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</si>
  <si>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</si>
  <si>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</si>
  <si>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</si>
  <si>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</si>
  <si>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</si>
  <si>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</si>
  <si>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</si>
  <si>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</si>
  <si>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</si>
  <si>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</si>
  <si>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</si>
  <si>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</si>
  <si>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</si>
  <si>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</si>
  <si>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</si>
  <si>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</si>
  <si>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</si>
  <si>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</si>
  <si>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</si>
  <si>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</si>
  <si>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</si>
  <si>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</si>
  <si>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</si>
  <si>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</si>
  <si>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</si>
  <si>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</si>
  <si>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</si>
  <si>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</si>
  <si>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</si>
  <si>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</si>
  <si>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</si>
  <si>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</si>
  <si>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</si>
  <si>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</si>
  <si>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</si>
  <si>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</si>
  <si>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</si>
  <si>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</si>
  <si>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</si>
  <si>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</si>
  <si>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</si>
  <si>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</si>
  <si>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</si>
  <si>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</si>
  <si>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</si>
  <si>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</si>
  <si>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</si>
  <si>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</si>
  <si>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</si>
  <si>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</si>
  <si>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</si>
  <si>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</si>
  <si>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</si>
  <si>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</si>
  <si>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</si>
  <si>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</si>
  <si>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</si>
  <si>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</si>
  <si>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</si>
  <si>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</si>
  <si>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</si>
  <si>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</si>
  <si>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</si>
  <si>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</si>
  <si>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</si>
  <si>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</si>
  <si>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</si>
  <si>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</si>
  <si>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</si>
  <si>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</si>
  <si>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</si>
  <si>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</si>
  <si>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</si>
  <si>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</si>
  <si>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</si>
  <si>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</si>
  <si>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</si>
  <si>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</si>
  <si>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</si>
  <si>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</si>
  <si>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</si>
  <si>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</si>
  <si>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</si>
  <si>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</si>
  <si>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</si>
  <si>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</si>
  <si>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</si>
  <si>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</si>
  <si>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</si>
  <si>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</si>
  <si>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</si>
  <si>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</si>
  <si>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</si>
  <si>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</si>
  <si>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</si>
  <si>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</si>
  <si>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</si>
  <si>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</si>
  <si>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</si>
  <si>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</si>
  <si>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</si>
  <si>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</si>
  <si>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</si>
  <si>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</si>
  <si>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</si>
  <si>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</si>
  <si>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</si>
  <si>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</si>
  <si>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</si>
  <si>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</si>
  <si>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</si>
  <si>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</si>
  <si>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</si>
  <si>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</si>
  <si>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</si>
  <si>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</si>
  <si>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</si>
  <si>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</si>
  <si>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</si>
  <si>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</si>
  <si>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</si>
  <si>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</si>
  <si>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</si>
  <si>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</si>
  <si>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</si>
  <si>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</si>
  <si>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</si>
  <si>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</si>
  <si>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</si>
  <si>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</si>
  <si>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</si>
  <si>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</si>
  <si>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</si>
  <si>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</si>
  <si>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</si>
  <si>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</si>
  <si>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</si>
  <si>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</si>
  <si>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</si>
  <si>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</si>
  <si>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</si>
  <si>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</si>
  <si>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</si>
  <si>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</si>
  <si>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</si>
  <si>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</si>
  <si>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</si>
  <si>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</si>
  <si>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</si>
  <si>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</si>
  <si>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</si>
  <si>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</si>
  <si>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</si>
  <si>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</si>
  <si>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</si>
  <si>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</si>
  <si>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</si>
  <si>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</si>
  <si>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</si>
  <si>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</si>
  <si>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</si>
  <si>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</si>
  <si>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</si>
  <si>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</si>
  <si>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</si>
  <si>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</si>
  <si>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</si>
  <si>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</si>
  <si>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</si>
  <si>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</si>
  <si>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</si>
  <si>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</si>
  <si>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</si>
  <si>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</si>
  <si>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</si>
  <si>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</si>
  <si>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</si>
  <si>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</si>
  <si>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</si>
  <si>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</si>
  <si>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</si>
  <si>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</si>
  <si>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</si>
  <si>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</si>
  <si>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</si>
  <si>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</si>
  <si>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</si>
  <si>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</si>
  <si>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</si>
  <si>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</si>
  <si>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</si>
  <si>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</si>
  <si>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</si>
  <si>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</si>
  <si>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</si>
  <si>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</si>
  <si>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</si>
  <si>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</si>
  <si>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</si>
  <si>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</si>
  <si>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</si>
  <si>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</si>
  <si>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</si>
  <si>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</si>
  <si>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</si>
  <si>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</si>
  <si>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</si>
  <si>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</si>
  <si>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</si>
  <si>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</si>
  <si>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</si>
  <si>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</si>
  <si>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</si>
  <si>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</si>
  <si>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</si>
  <si>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</si>
  <si>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</si>
  <si>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</si>
  <si>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</si>
  <si>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</si>
  <si>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</si>
  <si>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</si>
  <si>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</si>
  <si>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</si>
  <si>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</si>
  <si>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</si>
  <si>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</si>
  <si>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</si>
  <si>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</si>
  <si>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</si>
  <si>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</si>
  <si>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</si>
  <si>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</si>
  <si>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</si>
  <si>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</si>
  <si>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</si>
  <si>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</si>
  <si>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</si>
  <si>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</si>
  <si>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</si>
  <si>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</si>
  <si>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</si>
  <si>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</si>
  <si>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</si>
  <si>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</si>
  <si>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</si>
  <si>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</si>
  <si>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</si>
  <si>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</si>
  <si>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</si>
  <si>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</si>
  <si>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</si>
  <si>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</si>
  <si>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</si>
  <si>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</si>
  <si>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</si>
  <si>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</si>
  <si>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</si>
  <si>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</si>
  <si>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</si>
  <si>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</si>
  <si>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</si>
  <si>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</si>
  <si>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</si>
  <si>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</si>
  <si>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</si>
  <si>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</si>
  <si>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</si>
  <si>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</si>
  <si>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</si>
  <si>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</si>
  <si>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</si>
  <si>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</si>
  <si>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</si>
  <si>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</si>
  <si>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</si>
  <si>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</si>
  <si>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</si>
  <si>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</si>
  <si>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</si>
  <si>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</si>
  <si>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</si>
  <si>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</si>
  <si>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</si>
  <si>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</si>
  <si>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</si>
  <si>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</si>
  <si>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</si>
  <si>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</si>
  <si>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</si>
  <si>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</si>
  <si>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</si>
  <si>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</si>
  <si>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</si>
  <si>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</si>
  <si>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</si>
  <si>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</si>
  <si>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</si>
  <si>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</si>
  <si>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</si>
  <si>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</si>
  <si>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</si>
  <si>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</si>
  <si>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</si>
  <si>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</si>
  <si>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</si>
  <si>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</si>
  <si>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</si>
  <si>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</si>
  <si>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</si>
  <si>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</si>
  <si>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</si>
  <si>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</si>
  <si>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</si>
  <si>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</si>
  <si>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</si>
  <si>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</si>
  <si>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</si>
  <si>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</si>
  <si>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</si>
  <si>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</si>
  <si>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</si>
  <si>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</si>
  <si>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</si>
  <si>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</si>
  <si>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</si>
  <si>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</si>
  <si>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</si>
  <si>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</si>
  <si>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</si>
  <si>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</si>
  <si>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</si>
  <si>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</si>
  <si>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</si>
  <si>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</si>
  <si>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</si>
  <si>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</si>
  <si>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</si>
  <si>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</si>
  <si>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</si>
  <si>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</si>
  <si>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</si>
  <si>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</si>
  <si>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</si>
  <si>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</si>
  <si>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</si>
  <si>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</si>
  <si>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</si>
  <si>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</si>
  <si>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</si>
  <si>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</si>
  <si>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</si>
  <si>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</si>
  <si>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</si>
  <si>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</si>
  <si>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</si>
  <si>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</si>
  <si>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</si>
  <si>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</si>
  <si>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</si>
  <si>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</si>
  <si>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</si>
  <si>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</si>
  <si>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</si>
  <si>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</si>
  <si>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</si>
  <si>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</si>
  <si>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</si>
  <si>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</si>
  <si>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</si>
  <si>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</si>
  <si>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</si>
  <si>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</si>
  <si>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</si>
  <si>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</si>
  <si>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</si>
  <si>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</si>
  <si>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</si>
  <si>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</si>
  <si>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</si>
  <si>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</si>
  <si>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</si>
  <si>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</si>
  <si>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</si>
  <si>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</si>
  <si>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</si>
  <si>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</si>
  <si>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</si>
  <si>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</si>
  <si>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</si>
  <si>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</si>
  <si>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</si>
  <si>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</si>
  <si>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</si>
  <si>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</si>
  <si>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</si>
  <si>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</si>
  <si>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</si>
  <si>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</si>
  <si>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</si>
  <si>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</si>
  <si>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</si>
  <si>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</si>
  <si>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</si>
  <si>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</si>
  <si>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</si>
  <si>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</si>
  <si>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</si>
  <si>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</si>
  <si>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</si>
  <si>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</si>
  <si>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</si>
  <si>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</si>
  <si>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</si>
  <si>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</si>
  <si>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</si>
  <si>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</si>
  <si>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</si>
  <si>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</si>
  <si>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</si>
  <si>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</si>
  <si>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</si>
  <si>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</si>
  <si>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</si>
  <si>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</si>
  <si>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</si>
  <si>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</si>
  <si>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</si>
  <si>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</si>
  <si>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</si>
  <si>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</si>
  <si>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</si>
  <si>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</si>
  <si>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</si>
  <si>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</si>
  <si>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</si>
  <si>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</si>
  <si>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</si>
  <si>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</si>
  <si>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</si>
  <si>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</si>
  <si>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</si>
  <si>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</si>
  <si>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</si>
  <si>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</si>
  <si>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</si>
  <si>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</si>
  <si>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</si>
  <si>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</si>
  <si>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</si>
  <si>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</si>
  <si>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</si>
  <si>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</si>
  <si>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</si>
  <si>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</si>
  <si>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</si>
  <si>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</si>
  <si>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</si>
  <si>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</si>
  <si>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</si>
  <si>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</si>
  <si>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</si>
  <si>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</si>
  <si>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</si>
  <si>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</si>
  <si>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</si>
  <si>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</si>
  <si>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</si>
  <si>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</si>
  <si>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</si>
  <si>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</si>
  <si>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</si>
  <si>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</si>
  <si>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</si>
  <si>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</si>
  <si>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</si>
  <si>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</si>
  <si>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</si>
  <si>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</si>
  <si>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</si>
  <si>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</si>
  <si>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</si>
  <si>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</si>
  <si>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</si>
  <si>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</si>
  <si>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</si>
  <si>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</si>
  <si>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</si>
  <si>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</si>
  <si>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</si>
  <si>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</si>
  <si>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</si>
  <si>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</si>
  <si>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</si>
  <si>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</si>
  <si>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</si>
  <si>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</si>
  <si>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</si>
  <si>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</si>
  <si>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</si>
  <si>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</si>
  <si>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</si>
  <si>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</si>
  <si>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</si>
  <si>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</si>
  <si>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</si>
  <si>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</si>
  <si>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</si>
  <si>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</si>
  <si>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</si>
  <si>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</si>
  <si>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</si>
  <si>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</si>
  <si>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</si>
  <si>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</si>
  <si>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</si>
  <si>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</si>
  <si>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</si>
  <si>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</si>
  <si>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</si>
  <si>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</si>
  <si>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</si>
  <si>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</si>
  <si>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</si>
  <si>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</si>
  <si>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</si>
  <si>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</si>
  <si>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</si>
  <si>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</si>
  <si>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</si>
  <si>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</si>
  <si>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</si>
  <si>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</si>
  <si>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</si>
  <si>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</si>
  <si>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</si>
  <si>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</si>
  <si>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</si>
  <si>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</si>
  <si>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</si>
  <si>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</si>
  <si>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</si>
  <si>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</si>
  <si>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</si>
  <si>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</si>
  <si>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</si>
  <si>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</si>
  <si>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</si>
  <si>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</si>
  <si>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</si>
  <si>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</si>
  <si>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</si>
  <si>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</si>
  <si>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</si>
  <si>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</si>
  <si>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</si>
  <si>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</si>
  <si>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</si>
  <si>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</si>
  <si>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</si>
  <si>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</si>
  <si>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</si>
  <si>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</si>
  <si>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</si>
  <si>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</si>
  <si>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</si>
  <si>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</si>
  <si>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</si>
  <si>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</si>
  <si>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</si>
  <si>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</si>
  <si>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</si>
  <si>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</si>
  <si>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</si>
  <si>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</si>
  <si>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</si>
  <si>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</si>
  <si>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</si>
  <si>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</si>
  <si>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</si>
  <si>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</si>
  <si>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</si>
  <si>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</si>
  <si>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</si>
  <si>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</si>
  <si>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</si>
  <si>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</si>
  <si>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</si>
  <si>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</si>
  <si>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</si>
  <si>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</si>
  <si>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</si>
  <si>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</si>
  <si>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</si>
  <si>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</si>
  <si>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</si>
  <si>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</si>
  <si>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</si>
  <si>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</si>
  <si>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</si>
  <si>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</si>
  <si>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</si>
  <si>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</si>
  <si>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</si>
  <si>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</si>
  <si>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</si>
  <si>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</si>
  <si>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</si>
  <si>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</si>
  <si>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</si>
  <si>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</si>
  <si>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</si>
  <si>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</si>
  <si>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</si>
  <si>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</si>
  <si>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</si>
  <si>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</si>
  <si>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</si>
  <si>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</si>
  <si>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</si>
  <si>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</si>
  <si>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</si>
  <si>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</si>
  <si>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</si>
  <si>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</si>
  <si>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</si>
  <si>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</si>
  <si>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</si>
  <si>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</si>
  <si>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</si>
  <si>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</si>
  <si>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</si>
  <si>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</si>
  <si>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</si>
  <si>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</si>
  <si>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</si>
  <si>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</si>
  <si>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</si>
  <si>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</si>
  <si>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</si>
  <si>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</si>
  <si>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</si>
  <si>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</si>
  <si>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</si>
  <si>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</si>
  <si>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</si>
  <si>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</si>
  <si>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</si>
  <si>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</si>
  <si>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</si>
  <si>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</si>
  <si>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</si>
  <si>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</si>
  <si>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</si>
  <si>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</si>
  <si>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</si>
  <si>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</si>
  <si>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</si>
  <si>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</si>
  <si>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</si>
  <si>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</si>
  <si>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</si>
  <si>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</si>
  <si>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</si>
  <si>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</si>
  <si>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</si>
  <si>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</si>
  <si>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</si>
  <si>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</si>
  <si>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</si>
  <si>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</si>
  <si>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</si>
  <si>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</si>
  <si>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</si>
  <si>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</si>
  <si>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</si>
  <si>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</si>
  <si>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</si>
  <si>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</si>
  <si>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</si>
  <si>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</si>
  <si>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</si>
  <si>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</si>
  <si>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</si>
  <si>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</si>
  <si>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</si>
  <si>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</si>
  <si>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</si>
  <si>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</si>
  <si>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</si>
  <si>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</si>
  <si>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</si>
  <si>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</si>
  <si>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</si>
  <si>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</si>
  <si>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</si>
  <si>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</si>
  <si>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</si>
  <si>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</si>
  <si>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</si>
  <si>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</si>
  <si>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</si>
  <si>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</si>
  <si>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</si>
  <si>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</si>
  <si>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</si>
  <si>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</si>
  <si>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</si>
  <si>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</si>
  <si>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</si>
  <si>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</si>
  <si>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</si>
  <si>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</si>
  <si>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</si>
  <si>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</si>
  <si>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</si>
  <si>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</si>
  <si>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</si>
  <si>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</si>
  <si>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</si>
  <si>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</si>
  <si>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</si>
  <si>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</si>
  <si>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</si>
  <si>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</si>
  <si>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</si>
  <si>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</si>
  <si>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</si>
  <si>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</si>
  <si>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</si>
  <si>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</si>
  <si>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</si>
  <si>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</si>
  <si>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</si>
  <si>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</si>
  <si>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</si>
  <si>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</si>
  <si>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</si>
  <si>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</si>
  <si>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</si>
  <si>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</si>
  <si>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</si>
  <si>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</si>
  <si>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</si>
  <si>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</si>
  <si>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</si>
  <si>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</si>
  <si>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</si>
  <si>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</si>
  <si>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</si>
  <si>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</si>
  <si>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</si>
  <si>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</si>
  <si>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</si>
  <si>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</si>
  <si>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</si>
  <si>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</si>
  <si>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</si>
  <si>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</si>
  <si>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</si>
  <si>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</si>
  <si>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</si>
  <si>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</si>
  <si>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</si>
  <si>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</si>
  <si>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</si>
  <si>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</si>
  <si>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</si>
  <si>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</si>
  <si>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</si>
  <si>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</si>
  <si>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</si>
  <si>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</si>
  <si>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</si>
  <si>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</si>
  <si>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</si>
  <si>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</si>
  <si>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</si>
  <si>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</si>
  <si>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</si>
  <si>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</si>
  <si>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</si>
  <si>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</si>
  <si>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</si>
  <si>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</si>
  <si>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</si>
  <si>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</si>
  <si>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</si>
  <si>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</si>
  <si>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</si>
  <si>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</si>
  <si>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</si>
  <si>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</si>
  <si>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</si>
  <si>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</si>
  <si>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</si>
  <si>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</si>
  <si>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</si>
  <si>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</si>
  <si>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</si>
  <si>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</si>
  <si>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</si>
  <si>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</si>
  <si>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</si>
  <si>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</si>
  <si>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</si>
  <si>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</si>
  <si>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</si>
  <si>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</si>
  <si>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</si>
  <si>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</si>
  <si>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</si>
  <si>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</si>
  <si>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</si>
  <si>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</si>
  <si>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</si>
  <si>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</si>
  <si>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</si>
  <si>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</si>
  <si>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</si>
  <si>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</si>
  <si>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</si>
  <si>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</si>
  <si>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</si>
  <si>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</si>
  <si>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</si>
  <si>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</si>
  <si>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</si>
  <si>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</si>
  <si>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</si>
  <si>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</si>
  <si>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</si>
  <si>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</si>
  <si>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</si>
  <si>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</si>
  <si>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</si>
  <si>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</si>
  <si>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</si>
  <si>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</si>
  <si>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</si>
  <si>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</si>
  <si>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</si>
  <si>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</si>
  <si>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</si>
  <si>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</si>
  <si>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</si>
  <si>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</si>
  <si>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</si>
  <si>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</si>
  <si>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</si>
  <si>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</si>
  <si>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</si>
  <si>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</si>
  <si>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</si>
  <si>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</si>
  <si>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</si>
  <si>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</si>
  <si>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</si>
  <si>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</si>
  <si>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</si>
  <si>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</si>
  <si>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</si>
  <si>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</si>
  <si>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</si>
  <si>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</si>
  <si>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</si>
  <si>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</si>
  <si>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</si>
  <si>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</si>
  <si>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</si>
  <si>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</si>
  <si>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</si>
  <si>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</si>
  <si>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</si>
  <si>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</si>
  <si>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</si>
  <si>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</si>
  <si>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</si>
  <si>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</si>
  <si>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</si>
  <si>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</si>
  <si>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</si>
  <si>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</si>
  <si>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</si>
  <si>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</si>
  <si>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</si>
  <si>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</si>
  <si>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</si>
  <si>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</si>
  <si>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</si>
  <si>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</si>
  <si>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</si>
  <si>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</si>
  <si>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</si>
  <si>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</si>
  <si>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</si>
  <si>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</si>
  <si>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</si>
  <si>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</si>
  <si>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</si>
  <si>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</si>
  <si>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</si>
  <si>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</si>
  <si>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</si>
  <si>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</si>
  <si>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</si>
  <si>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</si>
  <si>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</si>
  <si>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</si>
  <si>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</si>
  <si>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</si>
  <si>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</si>
  <si>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</si>
  <si>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</si>
  <si>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</si>
  <si>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</si>
  <si>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</si>
  <si>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</si>
  <si>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</si>
  <si>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</si>
  <si>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</si>
  <si>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</si>
  <si>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</si>
  <si>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</si>
  <si>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</si>
  <si>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</si>
  <si>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</si>
  <si>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</si>
  <si>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</si>
  <si>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</si>
  <si>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</si>
  <si>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</si>
  <si>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</si>
  <si>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</si>
  <si>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</si>
  <si>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</si>
  <si>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</si>
  <si>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</si>
  <si>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</si>
  <si>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</si>
  <si>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</si>
  <si>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</si>
  <si>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</si>
  <si>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</si>
  <si>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</si>
  <si>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</si>
  <si>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</si>
  <si>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</si>
  <si>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</si>
  <si>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</si>
  <si>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</si>
  <si>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</si>
  <si>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</si>
  <si>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</si>
  <si>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</si>
  <si>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</si>
  <si>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</si>
  <si>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</si>
  <si>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</si>
  <si>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</si>
  <si>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</si>
  <si>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</si>
  <si>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</si>
  <si>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</si>
  <si>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</si>
  <si>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</si>
  <si>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</si>
  <si>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</si>
  <si>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</si>
  <si>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</si>
  <si>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</si>
  <si>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</si>
  <si>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</si>
  <si>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</si>
  <si>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</si>
  <si>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</si>
  <si>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</si>
  <si>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</si>
  <si>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</si>
  <si>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</si>
  <si>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</si>
  <si>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</si>
  <si>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</si>
  <si>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</si>
  <si>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</si>
  <si>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</si>
  <si>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</si>
  <si>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</si>
  <si>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</si>
  <si>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</si>
  <si>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</si>
  <si>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</si>
  <si>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</si>
  <si>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</si>
  <si>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</si>
  <si>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</si>
  <si>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</si>
  <si>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</si>
  <si>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</si>
  <si>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</si>
  <si>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</si>
  <si>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</si>
  <si>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</si>
  <si>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</si>
  <si>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</si>
  <si>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</si>
  <si>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</si>
  <si>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</si>
  <si>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</si>
  <si>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</si>
  <si>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</si>
  <si>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</si>
  <si>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</si>
  <si>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</si>
  <si>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</si>
  <si>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</si>
  <si>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</si>
  <si>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</si>
  <si>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</si>
  <si>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</si>
  <si>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</si>
  <si>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</si>
  <si>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</si>
  <si>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</si>
  <si>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</si>
  <si>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</si>
  <si>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</si>
  <si>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</si>
  <si>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</si>
  <si>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</si>
  <si>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</si>
  <si>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</si>
  <si>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</si>
  <si>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</si>
  <si>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</si>
  <si>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</si>
  <si>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</si>
  <si>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</si>
  <si>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</si>
  <si>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</si>
  <si>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</si>
  <si>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</si>
  <si>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</si>
  <si>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</si>
  <si>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</si>
  <si>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</si>
  <si>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</si>
  <si>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</si>
  <si>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</si>
  <si>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</si>
  <si>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</si>
  <si>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</si>
  <si>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</si>
  <si>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</si>
  <si>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</si>
  <si>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</si>
  <si>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</si>
  <si>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</si>
  <si>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</si>
  <si>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</si>
  <si>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</si>
  <si>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</si>
  <si>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</si>
  <si>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</si>
  <si>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</si>
  <si>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</si>
  <si>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</si>
  <si>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</si>
  <si>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</si>
  <si>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</si>
  <si>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</si>
  <si>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</si>
  <si>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</si>
  <si>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</si>
  <si>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</si>
  <si>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</si>
  <si>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</si>
  <si>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</si>
  <si>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</si>
  <si>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</si>
  <si>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</si>
  <si>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</si>
  <si>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</si>
  <si>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</si>
  <si>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</si>
  <si>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</si>
  <si>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</si>
  <si>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</si>
  <si>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</si>
  <si>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</si>
  <si>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</si>
  <si>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</si>
  <si>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</si>
  <si>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</si>
  <si>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</si>
  <si>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</si>
  <si>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</si>
  <si>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</si>
  <si>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</si>
  <si>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</si>
  <si>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</si>
  <si>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</si>
  <si>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</si>
  <si>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</si>
  <si>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</si>
  <si>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</si>
  <si>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</si>
  <si>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</si>
  <si>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</si>
  <si>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</si>
  <si>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</si>
  <si>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</si>
  <si>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</si>
  <si>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</si>
  <si>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</si>
  <si>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</si>
  <si>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</si>
  <si>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</si>
  <si>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</si>
  <si>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</si>
  <si>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</si>
  <si>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</si>
  <si>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</si>
  <si>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</si>
  <si>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</si>
  <si>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</si>
  <si>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</si>
  <si>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</si>
  <si>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</si>
  <si>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</si>
  <si>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</si>
  <si>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</si>
  <si>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</si>
  <si>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</si>
  <si>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</si>
  <si>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</si>
  <si>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</si>
  <si>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</si>
  <si>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</si>
  <si>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</si>
  <si>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</si>
  <si>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</si>
  <si>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</si>
  <si>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</si>
  <si>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</si>
  <si>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</si>
  <si>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</si>
  <si>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</si>
  <si>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</si>
  <si>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</si>
  <si>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</si>
  <si>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</si>
  <si>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</si>
  <si>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</si>
  <si>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</si>
  <si>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</si>
  <si>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</si>
  <si>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</si>
  <si>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</si>
  <si>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</si>
  <si>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</si>
  <si>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</si>
  <si>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</si>
  <si>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</si>
  <si>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</si>
  <si>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</si>
  <si>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</si>
  <si>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</si>
  <si>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</si>
  <si>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</si>
  <si>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</si>
  <si>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</si>
  <si>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</si>
  <si>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</si>
  <si>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</si>
  <si>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</si>
  <si>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</si>
  <si>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</si>
  <si>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</si>
  <si>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</si>
  <si>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</si>
  <si>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</si>
  <si>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</si>
  <si>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</si>
  <si>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</si>
  <si>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</si>
  <si>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</si>
  <si>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</si>
  <si>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</si>
  <si>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</si>
  <si>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</si>
  <si>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</si>
  <si>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</si>
  <si>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</si>
  <si>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</si>
  <si>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</si>
  <si>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</si>
  <si>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</si>
  <si>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</si>
  <si>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</si>
  <si>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</si>
  <si>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</si>
  <si>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</si>
  <si>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</si>
  <si>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</si>
  <si>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</si>
  <si>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</si>
  <si>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</si>
  <si>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</si>
  <si>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</si>
  <si>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</si>
  <si>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</si>
  <si>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</si>
  <si>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</si>
  <si>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</si>
  <si>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</si>
  <si>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</si>
  <si>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</si>
  <si>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</si>
  <si>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</si>
  <si>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</si>
  <si>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</si>
  <si>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</si>
  <si>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</si>
  <si>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</si>
  <si>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</si>
  <si>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</si>
  <si>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</si>
  <si>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</si>
  <si>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</si>
  <si>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</si>
  <si>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</si>
  <si>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</si>
  <si>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</si>
  <si>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</si>
  <si>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</si>
  <si>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</si>
  <si>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</si>
  <si>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</si>
  <si>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</si>
  <si>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</si>
  <si>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</si>
  <si>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</si>
  <si>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</si>
  <si>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</si>
  <si>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</si>
  <si>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</si>
  <si>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</si>
  <si>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</si>
  <si>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</si>
  <si>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</si>
  <si>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</si>
  <si>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</si>
  <si>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</si>
  <si>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</si>
  <si>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</si>
  <si>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</si>
  <si>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</si>
  <si>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</si>
  <si>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</si>
  <si>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</si>
  <si>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</si>
  <si>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</si>
  <si>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</si>
  <si>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</si>
  <si>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</si>
  <si>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</si>
  <si>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</si>
  <si>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</si>
  <si>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</si>
  <si>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</si>
  <si>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</si>
  <si>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</si>
  <si>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</si>
  <si>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</si>
  <si>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</si>
  <si>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</si>
  <si>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</si>
  <si>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</si>
  <si>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</si>
  <si>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</si>
  <si>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</si>
  <si>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</si>
  <si>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</si>
  <si>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</si>
  <si>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</si>
  <si>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</si>
  <si>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</si>
  <si>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</si>
  <si>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</si>
  <si>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</si>
  <si>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</si>
  <si>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</si>
  <si>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</si>
  <si>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</si>
  <si>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</si>
  <si>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</si>
  <si>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</si>
  <si>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</si>
  <si>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</si>
  <si>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</si>
  <si>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</si>
  <si>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</si>
  <si>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</si>
  <si>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</si>
  <si>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</si>
  <si>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</si>
  <si>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</si>
  <si>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</si>
  <si>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</si>
  <si>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</si>
  <si>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</si>
  <si>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</si>
  <si>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</si>
  <si>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</si>
  <si>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</si>
  <si>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</si>
  <si>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</si>
  <si>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</si>
  <si>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</si>
  <si>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</si>
  <si>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</si>
  <si>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</si>
  <si>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</si>
  <si>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</si>
  <si>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</si>
  <si>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</si>
  <si>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</si>
  <si>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</si>
  <si>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</si>
  <si>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</si>
  <si>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</si>
  <si>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</si>
  <si>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</si>
  <si>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</si>
  <si>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</si>
  <si>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</si>
  <si>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</si>
  <si>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</si>
  <si>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</si>
  <si>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</si>
  <si>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</si>
  <si>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</si>
  <si>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</si>
  <si>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</si>
  <si>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</si>
  <si>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</si>
  <si>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</si>
  <si>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</si>
  <si>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</si>
  <si>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</si>
  <si>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</si>
  <si>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</si>
  <si>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</si>
  <si>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</si>
  <si>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</si>
  <si>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</si>
  <si>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</si>
  <si>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</si>
  <si>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</si>
  <si>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</si>
  <si>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</si>
  <si>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</si>
  <si>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</si>
  <si>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</si>
  <si>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</si>
  <si>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</si>
  <si>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</si>
  <si>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</si>
  <si>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</si>
  <si>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</si>
  <si>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</si>
  <si>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</si>
  <si>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</si>
  <si>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</si>
  <si>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</si>
  <si>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</si>
  <si>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</si>
  <si>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</si>
  <si>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</si>
  <si>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</si>
  <si>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</si>
  <si>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</si>
  <si>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</si>
  <si>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</si>
  <si>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</si>
  <si>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</si>
  <si>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</si>
  <si>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</si>
  <si>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</si>
  <si>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</si>
  <si>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</si>
  <si>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</si>
  <si>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</si>
  <si>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</si>
  <si>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</si>
  <si>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</si>
  <si>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</si>
  <si>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</si>
  <si>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</si>
  <si>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</si>
  <si>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</si>
  <si>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</si>
  <si>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</si>
  <si>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</si>
  <si>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</si>
  <si>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</si>
  <si>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</si>
  <si>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</si>
  <si>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</si>
  <si>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</si>
  <si>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</si>
  <si>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</si>
  <si>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</si>
  <si>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</si>
  <si>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</si>
  <si>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</si>
  <si>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</si>
  <si>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</si>
  <si>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</si>
  <si>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</si>
  <si>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</si>
  <si>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</si>
  <si>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</si>
  <si>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</si>
  <si>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</si>
  <si>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</si>
  <si>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</si>
  <si>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</si>
  <si>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</si>
  <si>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</si>
  <si>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</si>
  <si>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</si>
  <si>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</si>
  <si>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</si>
  <si>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</si>
  <si>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</si>
  <si>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</si>
  <si>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</si>
  <si>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</si>
  <si>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</si>
  <si>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</si>
  <si>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</si>
  <si>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</si>
  <si>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</si>
  <si>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</si>
  <si>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</si>
  <si>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</si>
  <si>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</si>
  <si>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</si>
  <si>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</si>
  <si>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</si>
  <si>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</si>
  <si>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</si>
  <si>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</si>
  <si>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</si>
  <si>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</si>
  <si>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</si>
  <si>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</si>
  <si>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</si>
  <si>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</si>
  <si>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</si>
  <si>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</si>
  <si>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</si>
  <si>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</si>
  <si>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</si>
  <si>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</si>
  <si>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</si>
  <si>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</si>
  <si>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</si>
  <si>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</si>
  <si>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</si>
  <si>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</si>
  <si>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</si>
  <si>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</si>
  <si>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</si>
  <si>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</si>
  <si>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</si>
  <si>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</si>
  <si>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</si>
  <si>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</si>
  <si>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</si>
  <si>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</si>
  <si>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</si>
  <si>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</si>
  <si>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</si>
  <si>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</si>
  <si>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</si>
  <si>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</si>
  <si>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</si>
  <si>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</si>
  <si>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</si>
  <si>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</si>
  <si>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</si>
  <si>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</si>
  <si>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</si>
  <si>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</si>
  <si>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</si>
  <si>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</si>
  <si>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</si>
  <si>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</si>
  <si>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</si>
  <si>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</si>
  <si>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</si>
  <si>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</si>
  <si>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</si>
  <si>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</si>
  <si>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</si>
  <si>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</si>
  <si>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</si>
  <si>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</si>
  <si>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</si>
  <si>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</si>
  <si>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</si>
  <si>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</si>
  <si>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</si>
  <si>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</si>
  <si>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</si>
  <si>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</si>
  <si>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</si>
  <si>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</si>
  <si>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</si>
  <si>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</si>
  <si>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</si>
  <si>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</si>
  <si>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</si>
  <si>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</si>
  <si>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</si>
  <si>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</si>
  <si>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</si>
  <si>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</si>
  <si>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</si>
  <si>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</si>
  <si>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</si>
  <si>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</si>
  <si>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</si>
  <si>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</si>
  <si>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</si>
  <si>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</si>
  <si>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</si>
  <si>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</si>
  <si>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</si>
  <si>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</si>
  <si>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</si>
  <si>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</si>
  <si>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</si>
  <si>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</si>
  <si>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</si>
  <si>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</si>
  <si>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</si>
  <si>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</si>
  <si>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</si>
  <si>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</si>
  <si>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</si>
  <si>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</si>
  <si>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</si>
  <si>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</si>
  <si>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</si>
  <si>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</si>
  <si>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</si>
  <si>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</si>
  <si>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</si>
  <si>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</si>
  <si>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</si>
  <si>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</si>
  <si>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</si>
  <si>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</si>
  <si>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</si>
  <si>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</si>
  <si>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</si>
  <si>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</si>
  <si>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</si>
  <si>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</si>
  <si>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</si>
  <si>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</si>
  <si>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</si>
  <si>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</si>
  <si>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</si>
  <si>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</si>
  <si>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</si>
  <si>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</si>
  <si>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</si>
  <si>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</si>
  <si>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</si>
  <si>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</si>
  <si>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</si>
  <si>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</si>
  <si>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</si>
  <si>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</si>
  <si>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</si>
  <si>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</si>
  <si>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</si>
  <si>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</si>
  <si>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</si>
  <si>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</si>
  <si>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</si>
  <si>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</si>
  <si>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</si>
  <si>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</si>
  <si>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</si>
  <si>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</si>
  <si>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</si>
  <si>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</si>
  <si>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</si>
  <si>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</si>
  <si>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</si>
  <si>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</si>
  <si>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</si>
  <si>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</si>
  <si>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</si>
  <si>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</si>
  <si>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</si>
  <si>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</si>
  <si>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</si>
  <si>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</si>
  <si>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</si>
  <si>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</si>
  <si>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</si>
  <si>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</si>
  <si>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</si>
  <si>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</si>
  <si>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</si>
  <si>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</si>
  <si>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</si>
  <si>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</si>
  <si>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</si>
  <si>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</si>
  <si>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</si>
  <si>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</si>
  <si>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</si>
  <si>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</si>
  <si>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</si>
  <si>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</si>
  <si>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</si>
  <si>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</si>
  <si>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</si>
  <si>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</si>
  <si>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</si>
  <si>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</si>
  <si>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</si>
  <si>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</si>
  <si>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</si>
  <si>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</si>
  <si>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</si>
  <si>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</si>
  <si>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</si>
  <si>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</si>
  <si>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</si>
  <si>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</si>
  <si>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</si>
  <si>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</si>
  <si>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</si>
  <si>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</si>
  <si>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</si>
  <si>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</si>
  <si>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</si>
  <si>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</si>
  <si>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</si>
  <si>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</si>
  <si>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</si>
  <si>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</si>
  <si>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</si>
  <si>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</si>
  <si>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</si>
  <si>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</si>
  <si>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</si>
  <si>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</si>
  <si>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</si>
  <si>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</si>
  <si>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</si>
  <si>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</si>
  <si>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</si>
  <si>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</si>
  <si>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</si>
  <si>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</si>
  <si>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</si>
  <si>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</si>
  <si>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</si>
  <si>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</si>
  <si>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</si>
  <si>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</si>
  <si>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</si>
  <si>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</si>
  <si>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</si>
  <si>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</si>
  <si>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</si>
  <si>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</si>
  <si>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</si>
  <si>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</si>
  <si>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</si>
  <si>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</si>
  <si>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</si>
  <si>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</si>
  <si>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</si>
  <si>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</si>
  <si>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</si>
  <si>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</si>
  <si>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</si>
  <si>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</si>
  <si>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</si>
  <si>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</si>
  <si>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</si>
  <si>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</si>
  <si>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</si>
  <si>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</si>
  <si>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</si>
  <si>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</si>
  <si>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</si>
  <si>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</si>
  <si>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</si>
  <si>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</si>
  <si>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</si>
  <si>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</si>
  <si>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</si>
  <si>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</si>
  <si>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</si>
  <si>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</si>
  <si>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</si>
  <si>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</si>
  <si>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</si>
  <si>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</si>
  <si>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</si>
  <si>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</si>
  <si>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</si>
  <si>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</si>
  <si>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</si>
  <si>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</si>
  <si>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</si>
  <si>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</si>
  <si>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</si>
  <si>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</si>
  <si>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</si>
  <si>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</si>
  <si>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</si>
  <si>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</si>
  <si>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</si>
  <si>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</si>
  <si>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</si>
  <si>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</si>
  <si>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</si>
  <si>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</si>
  <si>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</si>
  <si>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</si>
  <si>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</si>
  <si>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</si>
  <si>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</si>
  <si>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</si>
  <si>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</si>
  <si>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</si>
  <si>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</si>
  <si>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</si>
  <si>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</si>
  <si>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</si>
  <si>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</si>
  <si>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</si>
  <si>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</si>
  <si>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</si>
  <si>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</si>
  <si>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</si>
  <si>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</si>
  <si>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</si>
  <si>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</si>
  <si>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</si>
  <si>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</si>
  <si>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</si>
  <si>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</si>
  <si>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</si>
  <si>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</si>
  <si>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</si>
  <si>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</si>
  <si>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</si>
  <si>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</si>
  <si>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</si>
  <si>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</si>
  <si>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</si>
  <si>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</si>
  <si>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</si>
  <si>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</si>
  <si>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</si>
  <si>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</si>
  <si>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</si>
  <si>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</si>
  <si>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</si>
  <si>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</si>
  <si>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</si>
  <si>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</si>
  <si>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</si>
  <si>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</si>
  <si>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</si>
  <si>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</si>
  <si>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</si>
  <si>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</si>
  <si>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</si>
  <si>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</si>
  <si>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</si>
  <si>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</si>
  <si>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</si>
  <si>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</si>
  <si>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</si>
  <si>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</si>
  <si>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</si>
  <si>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</si>
  <si>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</si>
  <si>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</si>
  <si>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</si>
  <si>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</si>
  <si>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</si>
  <si>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</si>
  <si>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</si>
  <si>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</si>
  <si>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</si>
  <si>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</si>
  <si>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</si>
  <si>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</si>
  <si>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</si>
  <si>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</si>
  <si>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</si>
  <si>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</si>
  <si>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</si>
  <si>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</si>
  <si>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</si>
  <si>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</si>
  <si>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</si>
  <si>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</si>
  <si>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</si>
  <si>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</si>
  <si>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</si>
  <si>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</si>
  <si>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</si>
  <si>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</si>
  <si>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</si>
  <si>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</si>
  <si>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</si>
  <si>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</si>
  <si>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</si>
  <si>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</si>
  <si>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</si>
  <si>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</si>
  <si>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</si>
  <si>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</si>
  <si>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</si>
  <si>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</si>
  <si>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</si>
  <si>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</si>
  <si>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</si>
  <si>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</si>
  <si>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</si>
  <si>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</si>
  <si>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</si>
  <si>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</si>
  <si>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</si>
  <si>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</si>
  <si>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</si>
  <si>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</si>
  <si>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</si>
  <si>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</si>
  <si>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</si>
  <si>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</si>
  <si>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</si>
  <si>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</si>
  <si>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</si>
  <si>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</si>
  <si>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</si>
  <si>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</si>
  <si>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</si>
  <si>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</si>
  <si>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</si>
  <si>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</si>
  <si>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</si>
  <si>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</si>
  <si>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</si>
  <si>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</si>
  <si>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</si>
  <si>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</si>
  <si>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</si>
  <si>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</si>
  <si>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</si>
  <si>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</si>
  <si>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</si>
  <si>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</si>
  <si>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</si>
  <si>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</si>
  <si>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</si>
  <si>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</si>
  <si>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</si>
  <si>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</si>
  <si>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</si>
  <si>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</si>
  <si>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</si>
  <si>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</si>
  <si>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</si>
  <si>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</si>
  <si>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</si>
  <si>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</si>
  <si>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</si>
  <si>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</si>
  <si>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</si>
  <si>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</si>
  <si>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</si>
  <si>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</si>
  <si>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</si>
  <si>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</si>
  <si>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</si>
  <si>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</si>
  <si>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</si>
  <si>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</si>
  <si>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</si>
  <si>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</si>
  <si>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</si>
  <si>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</si>
  <si>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</si>
  <si>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</si>
  <si>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</si>
  <si>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</si>
  <si>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</si>
  <si>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</si>
  <si>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</si>
  <si>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</si>
  <si>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</si>
  <si>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</si>
  <si>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</si>
  <si>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</si>
  <si>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</si>
  <si>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</si>
  <si>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</si>
  <si>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</si>
  <si>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</si>
  <si>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</si>
  <si>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</si>
  <si>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</si>
  <si>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</si>
  <si>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</si>
  <si>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</si>
  <si>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</si>
  <si>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</si>
  <si>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</si>
  <si>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</si>
  <si>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</si>
  <si>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</si>
  <si>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</si>
  <si>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</si>
  <si>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</si>
  <si>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</si>
  <si>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</si>
  <si>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</si>
  <si>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</si>
  <si>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</si>
  <si>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</si>
  <si>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</si>
  <si>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</si>
  <si>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</si>
  <si>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</si>
  <si>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</si>
  <si>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</si>
  <si>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</si>
  <si>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</si>
  <si>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</si>
  <si>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</si>
  <si>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</si>
  <si>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</si>
  <si>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</si>
  <si>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</si>
  <si>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</si>
  <si>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</si>
  <si>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</si>
  <si>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</si>
  <si>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</si>
  <si>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</si>
  <si>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</si>
  <si>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</si>
  <si>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</si>
  <si>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</si>
  <si>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</si>
  <si>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</si>
  <si>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</si>
  <si>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</si>
  <si>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</si>
  <si>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</si>
  <si>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</si>
  <si>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</si>
  <si>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</si>
  <si>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</si>
  <si>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</si>
  <si>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</si>
  <si>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</si>
  <si>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</si>
  <si>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</si>
  <si>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</si>
  <si>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</si>
  <si>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</si>
  <si>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</si>
  <si>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</si>
  <si>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</si>
  <si>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</si>
  <si>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</si>
  <si>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</si>
  <si>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</si>
  <si>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</si>
  <si>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</si>
  <si>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</si>
  <si>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</si>
  <si>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</si>
  <si>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</si>
  <si>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</si>
  <si>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</si>
  <si>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</si>
  <si>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</si>
  <si>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</si>
  <si>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</si>
  <si>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</si>
  <si>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</si>
  <si>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</si>
  <si>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</si>
  <si>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</si>
  <si>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</si>
  <si>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</si>
  <si>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</si>
  <si>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</si>
  <si>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</si>
  <si>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</si>
  <si>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</si>
  <si>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</si>
  <si>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</si>
  <si>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</si>
  <si>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</si>
  <si>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</si>
  <si>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</si>
  <si>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</si>
  <si>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</si>
  <si>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</si>
  <si>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</si>
  <si>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</si>
  <si>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</si>
  <si>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</si>
  <si>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</si>
  <si>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</si>
  <si>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</si>
  <si>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</si>
  <si>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</si>
  <si>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</si>
  <si>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</si>
  <si>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</si>
  <si>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</si>
  <si>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</si>
  <si>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</si>
  <si>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</si>
  <si>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</si>
  <si>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</si>
  <si>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</si>
  <si>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</si>
  <si>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</si>
  <si>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</si>
  <si>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</si>
  <si>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</si>
  <si>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</si>
  <si>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</si>
  <si>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</si>
  <si>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</si>
  <si>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</si>
  <si>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</si>
  <si>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</si>
  <si>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</si>
  <si>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</si>
  <si>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</si>
  <si>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</si>
  <si>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</si>
  <si>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</si>
  <si>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</si>
  <si>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</si>
  <si>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</si>
  <si>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</si>
  <si>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</si>
  <si>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</si>
  <si>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</si>
  <si>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</si>
  <si>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</si>
  <si>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</si>
  <si>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</si>
  <si>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</si>
  <si>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</si>
  <si>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</si>
  <si>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</si>
  <si>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</si>
  <si>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</si>
  <si>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</si>
  <si>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</si>
  <si>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</si>
  <si>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</si>
  <si>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</si>
  <si>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</si>
  <si>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</si>
  <si>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</si>
  <si>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</si>
  <si>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</si>
  <si>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</si>
  <si>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</si>
  <si>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</si>
  <si>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</si>
  <si>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</si>
  <si>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</si>
  <si>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</si>
  <si>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</si>
  <si>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</si>
  <si>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</si>
  <si>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</si>
  <si>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</si>
  <si>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</si>
  <si>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</si>
  <si>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</si>
  <si>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</si>
  <si>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</si>
  <si>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</si>
  <si>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</si>
  <si>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</si>
  <si>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</si>
  <si>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</si>
  <si>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</si>
  <si>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</si>
  <si>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</si>
  <si>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</si>
  <si>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</si>
  <si>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</si>
  <si>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</si>
  <si>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</si>
  <si>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</si>
  <si>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</si>
  <si>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</si>
  <si>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</si>
  <si>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</si>
  <si>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</si>
  <si>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</si>
  <si>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</si>
  <si>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</si>
  <si>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</si>
  <si>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</si>
  <si>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</si>
  <si>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</si>
  <si>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</si>
  <si>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</si>
  <si>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</si>
  <si>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</si>
  <si>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</si>
  <si>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</si>
  <si>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</si>
  <si>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</si>
  <si>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</si>
  <si>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</si>
  <si>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</si>
  <si>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</si>
  <si>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</si>
  <si>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</si>
  <si>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</si>
  <si>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</si>
  <si>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</si>
  <si>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</si>
  <si>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</si>
  <si>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</si>
  <si>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</si>
  <si>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</si>
  <si>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</si>
  <si>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</si>
  <si>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</si>
  <si>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</si>
  <si>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</si>
  <si>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</si>
  <si>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</si>
  <si>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</si>
  <si>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</si>
  <si>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</si>
  <si>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</si>
  <si>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</si>
  <si>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</si>
  <si>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</si>
  <si>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</si>
  <si>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</si>
  <si>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</si>
  <si>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</si>
  <si>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</si>
  <si>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</si>
  <si>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</si>
  <si>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</si>
  <si>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</si>
  <si>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</si>
  <si>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</si>
  <si>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</si>
  <si>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</si>
  <si>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</si>
  <si>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</si>
  <si>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</si>
  <si>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</si>
  <si>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</si>
  <si>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</si>
  <si>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</si>
  <si>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</si>
  <si>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</si>
  <si>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</si>
  <si>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</si>
  <si>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</si>
  <si>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</si>
  <si>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</si>
  <si>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</si>
  <si>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</si>
  <si>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</si>
  <si>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</si>
  <si>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</si>
  <si>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</si>
  <si>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</si>
  <si>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</si>
  <si>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</si>
  <si>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</si>
  <si>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</si>
  <si>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</si>
  <si>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</si>
  <si>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</si>
  <si>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</si>
  <si>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</si>
  <si>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</si>
  <si>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</si>
  <si>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</si>
  <si>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</si>
  <si>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</si>
  <si>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</si>
  <si>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</si>
  <si>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</si>
  <si>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</si>
  <si>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</si>
  <si>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</si>
  <si>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</si>
  <si>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</si>
  <si>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</si>
  <si>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</si>
  <si>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</si>
  <si>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</si>
  <si>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</si>
  <si>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</si>
  <si>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</si>
  <si>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</si>
  <si>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</si>
  <si>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</si>
  <si>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</si>
  <si>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</si>
  <si>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</si>
  <si>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</si>
  <si>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</si>
  <si>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</si>
  <si>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</si>
  <si>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</si>
  <si>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</si>
  <si>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</si>
  <si>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</si>
  <si>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</si>
  <si>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</si>
  <si>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</si>
  <si>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</si>
  <si>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</si>
  <si>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</si>
  <si>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</si>
  <si>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</si>
  <si>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</si>
  <si>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</si>
  <si>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</si>
  <si>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</si>
  <si>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</si>
  <si>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</si>
  <si>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</si>
  <si>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</si>
  <si>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</si>
  <si>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</si>
  <si>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</si>
  <si>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</si>
  <si>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</si>
  <si>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</si>
  <si>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</si>
  <si>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</si>
  <si>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</si>
  <si>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</si>
  <si>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</si>
  <si>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</si>
  <si>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</si>
  <si>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</si>
  <si>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</si>
  <si>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</si>
  <si>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</si>
  <si>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</si>
  <si>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</si>
  <si>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</si>
  <si>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</si>
  <si>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</si>
  <si>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</si>
  <si>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</si>
  <si>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</si>
  <si>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</si>
  <si>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</si>
  <si>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</si>
  <si>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</si>
  <si>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</si>
  <si>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</si>
  <si>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</si>
  <si>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</si>
  <si>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</si>
  <si>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</si>
  <si>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</si>
  <si>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</si>
  <si>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</si>
  <si>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</si>
  <si>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</si>
  <si>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</si>
  <si>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</si>
  <si>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</si>
  <si>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</si>
  <si>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</si>
  <si>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</si>
  <si>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</si>
  <si>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</si>
  <si>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</si>
  <si>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</si>
  <si>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</si>
  <si>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</si>
  <si>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</si>
  <si>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</si>
  <si>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</si>
  <si>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</si>
  <si>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</si>
  <si>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</si>
  <si>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</si>
  <si>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</si>
  <si>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</si>
  <si>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</si>
  <si>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</si>
  <si>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</si>
  <si>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</si>
  <si>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</si>
  <si>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</si>
  <si>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</si>
  <si>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</si>
  <si>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</si>
  <si>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</si>
  <si>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</si>
  <si>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</si>
  <si>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</si>
  <si>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</si>
  <si>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</si>
  <si>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</si>
  <si>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</si>
  <si>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</si>
  <si>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</si>
  <si>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</si>
  <si>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</si>
  <si>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</si>
  <si>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</si>
  <si>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</si>
  <si>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</si>
  <si>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</si>
  <si>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</si>
  <si>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</si>
  <si>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</si>
  <si>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</si>
  <si>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</si>
  <si>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</si>
  <si>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</si>
  <si>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</si>
  <si>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</si>
  <si>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</si>
  <si>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</si>
  <si>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</si>
  <si>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</si>
  <si>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</si>
  <si>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</si>
  <si>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</si>
  <si>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</si>
  <si>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</si>
  <si>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</si>
  <si>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</si>
  <si>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</si>
  <si>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</si>
  <si>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</si>
  <si>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</si>
  <si>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</si>
  <si>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</si>
  <si>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</si>
  <si>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</si>
  <si>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</si>
  <si>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</si>
  <si>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</si>
  <si>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</si>
  <si>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</si>
  <si>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</si>
  <si>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</si>
  <si>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</si>
  <si>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</si>
  <si>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</si>
  <si>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</si>
  <si>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</si>
  <si>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</si>
  <si>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</si>
  <si>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</si>
  <si>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</si>
  <si>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</si>
  <si>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</si>
  <si>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</si>
  <si>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</si>
  <si>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</si>
  <si>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</si>
  <si>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</si>
  <si>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</si>
  <si>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</si>
  <si>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</si>
  <si>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</si>
  <si>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</si>
  <si>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</si>
  <si>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</si>
  <si>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</si>
  <si>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</si>
  <si>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</si>
  <si>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</si>
  <si>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</si>
  <si>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</si>
  <si>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</si>
  <si>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</si>
  <si>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</si>
  <si>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</si>
  <si>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</si>
  <si>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</si>
  <si>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</si>
  <si>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</si>
  <si>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</si>
  <si>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</si>
  <si>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</si>
  <si>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</si>
  <si>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</si>
  <si>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</si>
  <si>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</si>
  <si>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</si>
  <si>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</si>
  <si>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</si>
  <si>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</si>
  <si>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</si>
  <si>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</si>
  <si>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</si>
  <si>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</si>
  <si>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</si>
  <si>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</si>
  <si>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</si>
  <si>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</si>
  <si>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</si>
  <si>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</si>
  <si>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</si>
  <si>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</si>
  <si>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</si>
  <si>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</si>
  <si>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</si>
  <si>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</si>
  <si>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</si>
  <si>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</si>
  <si>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</si>
  <si>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</si>
  <si>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</si>
  <si>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</si>
  <si>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</si>
  <si>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</si>
  <si>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</si>
  <si>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</si>
  <si>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</si>
  <si>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</si>
  <si>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</si>
  <si>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</si>
  <si>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</si>
  <si>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</si>
  <si>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</si>
  <si>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</si>
  <si>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</si>
  <si>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</si>
  <si>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</si>
  <si>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</si>
  <si>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</si>
  <si>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</si>
  <si>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</si>
  <si>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</si>
  <si>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</si>
  <si>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</si>
  <si>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</si>
  <si>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</si>
  <si>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</si>
  <si>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</si>
  <si>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</si>
  <si>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</si>
  <si>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</si>
  <si>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</si>
  <si>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</si>
  <si>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</si>
  <si>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</si>
  <si>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</si>
  <si>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</si>
  <si>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</si>
  <si>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</si>
  <si>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</si>
  <si>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</si>
  <si>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</si>
  <si>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</si>
  <si>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</si>
  <si>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</si>
  <si>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</si>
  <si>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</si>
  <si>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</si>
  <si>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</si>
  <si>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</si>
  <si>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</si>
  <si>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</si>
  <si>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</si>
  <si>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</si>
  <si>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</si>
  <si>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</si>
  <si>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</si>
  <si>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</si>
  <si>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</si>
  <si>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</si>
  <si>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</si>
  <si>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</si>
  <si>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</si>
  <si>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</si>
  <si>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</si>
  <si>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</si>
  <si>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</si>
  <si>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</si>
  <si>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</si>
  <si>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</si>
  <si>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</si>
  <si>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</si>
  <si>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</si>
  <si>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</si>
  <si>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</si>
  <si>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</si>
  <si>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</si>
  <si>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</si>
  <si>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</si>
  <si>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</si>
  <si>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</si>
  <si>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</si>
  <si>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</si>
  <si>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</si>
  <si>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</si>
  <si>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</si>
  <si>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</si>
  <si>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</si>
  <si>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</si>
  <si>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</si>
  <si>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</si>
  <si>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</si>
  <si>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</si>
  <si>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</si>
  <si>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</si>
  <si>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</si>
  <si>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</si>
  <si>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</si>
  <si>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</si>
  <si>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</si>
  <si>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</si>
  <si>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</si>
  <si>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</si>
  <si>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</si>
  <si>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</si>
  <si>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</si>
  <si>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</si>
  <si>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</si>
  <si>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</si>
  <si>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</si>
  <si>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</si>
  <si>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</si>
  <si>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</si>
  <si>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</si>
  <si>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</si>
  <si>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</si>
  <si>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</si>
  <si>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</si>
  <si>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</si>
  <si>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</si>
  <si>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</si>
  <si>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</si>
  <si>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</si>
  <si>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</si>
  <si>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</si>
  <si>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</si>
  <si>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</si>
  <si>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</si>
  <si>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</si>
  <si>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</si>
  <si>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</si>
  <si>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</si>
  <si>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</si>
  <si>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</si>
  <si>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</si>
  <si>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</si>
  <si>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</si>
  <si>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</si>
  <si>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</si>
  <si>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</si>
  <si>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</si>
  <si>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</si>
  <si>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</si>
  <si>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</si>
  <si>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</si>
  <si>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</si>
  <si>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</si>
  <si>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</si>
  <si>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</si>
  <si>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</si>
  <si>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</si>
  <si>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</si>
  <si>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</si>
  <si>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</si>
  <si>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</si>
  <si>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</si>
  <si>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</si>
  <si>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</si>
  <si>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</si>
  <si>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</si>
  <si>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</si>
  <si>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</si>
  <si>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</si>
  <si>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</si>
  <si>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</si>
  <si>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</si>
  <si>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</si>
  <si>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</si>
  <si>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</si>
  <si>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</si>
  <si>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</si>
  <si>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</si>
  <si>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</si>
  <si>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</si>
  <si>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</si>
  <si>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</si>
  <si>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</si>
  <si>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</si>
  <si>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</si>
  <si>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</si>
  <si>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</si>
  <si>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</si>
  <si>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</si>
  <si>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</si>
  <si>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</si>
  <si>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</si>
  <si>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</si>
  <si>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</si>
  <si>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</si>
  <si>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</si>
  <si>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</si>
  <si>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</si>
  <si>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</si>
  <si>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</si>
  <si>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</si>
  <si>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</si>
  <si>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</si>
  <si>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</si>
  <si>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</si>
  <si>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</si>
  <si>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</si>
  <si>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</si>
  <si>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</si>
  <si>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</si>
  <si>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</si>
  <si>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</si>
  <si>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</si>
  <si>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</si>
  <si>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</si>
  <si>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</si>
  <si>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</si>
  <si>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</si>
  <si>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</si>
  <si>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</si>
  <si>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</si>
  <si>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</si>
  <si>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</si>
  <si>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</si>
  <si>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</si>
  <si>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</si>
  <si>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</si>
  <si>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</si>
  <si>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</si>
  <si>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</si>
  <si>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</si>
  <si>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</si>
  <si>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</si>
  <si>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</si>
  <si>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</si>
  <si>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</si>
  <si>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</si>
  <si>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</si>
  <si>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</si>
  <si>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</si>
  <si>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</si>
  <si>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</si>
  <si>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</si>
  <si>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</si>
  <si>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</si>
  <si>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</si>
  <si>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</si>
  <si>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</si>
  <si>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</si>
  <si>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</si>
  <si>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</si>
  <si>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</si>
  <si>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</si>
  <si>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</si>
  <si>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</si>
  <si>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</si>
  <si>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</si>
  <si>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</si>
  <si>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</si>
  <si>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</si>
  <si>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</si>
  <si>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</si>
  <si>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</si>
  <si>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</si>
  <si>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</si>
  <si>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</si>
  <si>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</si>
  <si>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</si>
  <si>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</si>
  <si>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</si>
  <si>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</si>
  <si>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</si>
  <si>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</si>
  <si>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</si>
  <si>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</si>
  <si>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</si>
  <si>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</si>
  <si>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</si>
  <si>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</si>
  <si>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</si>
  <si>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</si>
  <si>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</si>
  <si>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</si>
  <si>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</si>
  <si>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</si>
  <si>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</si>
  <si>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</si>
  <si>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</si>
  <si>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</si>
  <si>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</si>
  <si>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</si>
  <si>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</si>
  <si>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</si>
  <si>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</si>
  <si>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</si>
  <si>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</si>
  <si>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</si>
  <si>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</si>
  <si>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</si>
  <si>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</si>
  <si>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</si>
  <si>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</si>
  <si>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</si>
  <si>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</si>
  <si>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</si>
  <si>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</si>
  <si>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</si>
  <si>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</si>
  <si>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</si>
  <si>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</si>
  <si>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</si>
  <si>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</si>
  <si>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</si>
  <si>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</si>
  <si>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</si>
  <si>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</si>
  <si>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</si>
  <si>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</si>
  <si>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</si>
  <si>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</si>
  <si>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</si>
  <si>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</si>
  <si>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</si>
  <si>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</si>
  <si>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</si>
  <si>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</si>
  <si>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</si>
  <si>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</si>
  <si>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</si>
  <si>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</si>
  <si>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</si>
  <si>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</si>
  <si>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</si>
  <si>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</si>
  <si>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</si>
  <si>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</si>
  <si>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</si>
  <si>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</si>
  <si>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</si>
  <si>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</si>
  <si>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</si>
  <si>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</si>
  <si>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</si>
  <si>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</si>
  <si>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</si>
  <si>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</si>
  <si>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</si>
  <si>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</si>
  <si>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</si>
  <si>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</si>
  <si>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</si>
  <si>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</si>
  <si>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</si>
  <si>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</si>
  <si>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</si>
  <si>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</si>
  <si>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</si>
  <si>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</si>
  <si>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</si>
  <si>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</si>
  <si>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</si>
  <si>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</si>
  <si>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</si>
  <si>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</si>
  <si>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</si>
  <si>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</si>
  <si>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</si>
  <si>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</si>
  <si>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</si>
  <si>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</si>
  <si>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</si>
  <si>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</si>
  <si>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</si>
  <si>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</si>
  <si>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</si>
  <si>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</si>
  <si>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</si>
  <si>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</si>
  <si>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</si>
  <si>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</si>
  <si>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</si>
  <si>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</si>
  <si>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</si>
  <si>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</si>
  <si>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</si>
  <si>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</si>
  <si>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</si>
  <si>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</si>
  <si>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</si>
  <si>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</si>
  <si>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</si>
  <si>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</si>
  <si>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</si>
  <si>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</si>
  <si>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</si>
  <si>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</si>
  <si>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</si>
  <si>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</si>
  <si>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</si>
  <si>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</si>
  <si>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</si>
  <si>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</si>
  <si>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</si>
  <si>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</si>
  <si>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</si>
  <si>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</si>
  <si>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</si>
  <si>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</si>
  <si>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</si>
  <si>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</si>
  <si>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</si>
  <si>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</si>
  <si>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</si>
  <si>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</si>
  <si>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</si>
  <si>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</si>
  <si>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</si>
  <si>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</si>
  <si>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</si>
  <si>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</si>
  <si>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</si>
  <si>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</si>
  <si>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</si>
  <si>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</si>
  <si>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</si>
  <si>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</si>
  <si>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</si>
  <si>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</si>
  <si>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</si>
  <si>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</si>
  <si>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</si>
  <si>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</si>
  <si>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</si>
  <si>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</si>
  <si>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</si>
  <si>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</si>
  <si>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</si>
  <si>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</si>
  <si>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</si>
  <si>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</si>
  <si>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</si>
  <si>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</si>
  <si>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</si>
  <si>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</si>
  <si>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</si>
  <si>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</si>
  <si>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</si>
  <si>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</si>
  <si>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</si>
  <si>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</si>
  <si>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</si>
  <si>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</si>
  <si>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</si>
  <si>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</si>
  <si>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</si>
  <si>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</si>
  <si>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</si>
  <si>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</si>
  <si>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</si>
  <si>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</si>
  <si>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</si>
  <si>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</si>
  <si>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</si>
  <si>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</si>
  <si>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</si>
  <si>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</si>
  <si>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</si>
  <si>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</si>
  <si>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</si>
  <si>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</si>
  <si>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</si>
  <si>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</si>
  <si>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</si>
  <si>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</si>
  <si>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</si>
  <si>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</si>
  <si>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</si>
  <si>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</si>
  <si>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</si>
  <si>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</si>
  <si>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</si>
  <si>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</si>
  <si>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</si>
  <si>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</si>
  <si>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</si>
  <si>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</si>
  <si>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</si>
  <si>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</si>
  <si>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</si>
  <si>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</si>
  <si>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</si>
  <si>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</si>
  <si>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</si>
  <si>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</si>
  <si>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</si>
  <si>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</si>
  <si>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</si>
  <si>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</si>
  <si>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</si>
  <si>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</si>
  <si>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</si>
  <si>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</si>
  <si>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</si>
  <si>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</si>
  <si>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</si>
  <si>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</si>
  <si>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</si>
  <si>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</si>
  <si>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</si>
  <si>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</si>
  <si>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</si>
  <si>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</si>
  <si>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</si>
  <si>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</si>
  <si>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</si>
  <si>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</si>
  <si>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</si>
  <si>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</si>
  <si>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</si>
  <si>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</si>
  <si>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</si>
  <si>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</si>
  <si>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</si>
  <si>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</si>
  <si>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</si>
  <si>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</si>
  <si>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</si>
  <si>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</si>
  <si>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</si>
  <si>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</si>
  <si>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</si>
  <si>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</si>
  <si>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</si>
  <si>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</si>
  <si>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</si>
  <si>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</si>
  <si>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</si>
  <si>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</si>
  <si>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</si>
  <si>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</si>
  <si>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</si>
  <si>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</si>
  <si>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</si>
  <si>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</si>
  <si>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</si>
  <si>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</si>
  <si>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</si>
  <si>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</si>
  <si>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</si>
  <si>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</si>
  <si>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</si>
  <si>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</si>
  <si>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</si>
  <si>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</si>
  <si>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</si>
  <si>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</si>
  <si>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</si>
  <si>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</si>
  <si>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</si>
  <si>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</si>
  <si>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</si>
  <si>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</si>
  <si>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</si>
  <si>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</si>
  <si>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</si>
  <si>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</si>
  <si>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</si>
  <si>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</si>
  <si>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</si>
  <si>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</si>
  <si>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</si>
  <si>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</si>
  <si>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</si>
  <si>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</si>
  <si>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</si>
  <si>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</si>
  <si>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</si>
  <si>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</si>
  <si>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</si>
  <si>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</si>
  <si>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</si>
  <si>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</si>
  <si>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</si>
  <si>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</si>
  <si>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</si>
  <si>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</si>
  <si>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</si>
  <si>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</si>
  <si>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</si>
  <si>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</si>
  <si>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</si>
  <si>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</si>
  <si>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</si>
  <si>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</si>
  <si>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</si>
  <si>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</si>
  <si>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</si>
  <si>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</si>
  <si>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</si>
  <si>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</si>
  <si>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</si>
  <si>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</si>
  <si>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</si>
  <si>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</si>
  <si>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</si>
  <si>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</si>
  <si>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</si>
  <si>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</si>
  <si>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</si>
  <si>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</si>
  <si>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</si>
  <si>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</si>
  <si>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</si>
  <si>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</si>
  <si>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</si>
  <si>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</si>
  <si>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</si>
  <si>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</si>
  <si>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</si>
  <si>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</si>
  <si>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</si>
  <si>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</si>
  <si>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</si>
  <si>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</si>
  <si>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</si>
  <si>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</si>
  <si>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</si>
  <si>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</si>
  <si>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</si>
  <si>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</si>
  <si>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</si>
  <si>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</si>
  <si>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</si>
  <si>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</si>
  <si>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</si>
  <si>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</si>
  <si>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</si>
  <si>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</si>
  <si>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</si>
  <si>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</si>
  <si>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</si>
  <si>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</si>
  <si>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</si>
  <si>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</si>
  <si>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</si>
  <si>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</si>
  <si>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</si>
  <si>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</si>
  <si>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</si>
  <si>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</si>
  <si>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</si>
  <si>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</si>
  <si>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</si>
  <si>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</si>
  <si>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</si>
  <si>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</si>
  <si>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</si>
  <si>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</si>
  <si>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</si>
  <si>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</si>
  <si>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</si>
  <si>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</si>
  <si>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</si>
  <si>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</si>
  <si>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</si>
  <si>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</si>
  <si>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</si>
  <si>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</si>
  <si>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</si>
  <si>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</si>
  <si>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</si>
  <si>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</si>
  <si>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</si>
  <si>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</si>
  <si>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</si>
  <si>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</si>
  <si>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</si>
  <si>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</si>
  <si>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</si>
  <si>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</si>
  <si>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</si>
  <si>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</si>
  <si>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</si>
  <si>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</si>
  <si>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</si>
  <si>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</si>
  <si>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</si>
  <si>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</si>
  <si>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</si>
  <si>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</si>
  <si>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</si>
  <si>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</si>
  <si>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</si>
  <si>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</si>
  <si>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</si>
  <si>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</si>
  <si>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</si>
  <si>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</si>
  <si>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</si>
  <si>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</si>
  <si>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</si>
  <si>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</si>
  <si>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</si>
  <si>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</si>
  <si>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</si>
  <si>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</si>
  <si>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</si>
  <si>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</si>
  <si>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</si>
  <si>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</si>
  <si>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</si>
  <si>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</si>
  <si>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</si>
  <si>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</si>
  <si>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</si>
  <si>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</si>
  <si>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</si>
  <si>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</si>
  <si>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</si>
  <si>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</si>
  <si>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</si>
  <si>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</si>
  <si>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</si>
  <si>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</si>
  <si>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</si>
  <si>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</si>
  <si>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</si>
  <si>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</si>
  <si>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</si>
  <si>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</si>
  <si>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</si>
  <si>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</si>
  <si>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</si>
  <si>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</si>
  <si>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</si>
  <si>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</si>
  <si>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</si>
  <si>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</si>
  <si>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</si>
  <si>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</si>
  <si>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</si>
  <si>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</si>
  <si>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</si>
  <si>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</si>
  <si>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</si>
  <si>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</si>
  <si>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</si>
  <si>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</si>
  <si>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</si>
  <si>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</si>
  <si>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</si>
  <si>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</si>
  <si>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</si>
  <si>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</si>
  <si>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</si>
  <si>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</si>
  <si>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</si>
  <si>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</si>
  <si>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</si>
  <si>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</si>
  <si>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</si>
  <si>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</si>
  <si>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</si>
  <si>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</si>
  <si>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</si>
  <si>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</si>
  <si>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</si>
  <si>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</si>
  <si>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</si>
  <si>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</si>
  <si>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</si>
  <si>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</si>
  <si>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</si>
  <si>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</si>
  <si>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</si>
  <si>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</si>
  <si>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</si>
  <si>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</si>
  <si>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</si>
  <si>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</si>
  <si>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</si>
  <si>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</si>
  <si>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</si>
  <si>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</si>
  <si>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</si>
  <si>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</si>
  <si>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</si>
  <si>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</si>
  <si>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</si>
  <si>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</si>
  <si>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</si>
  <si>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</si>
  <si>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</si>
  <si>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</si>
  <si>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</si>
  <si>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</si>
  <si>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</si>
  <si>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</si>
  <si>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</si>
  <si>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</si>
  <si>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</si>
  <si>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</si>
  <si>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</si>
  <si>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</si>
  <si>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</si>
  <si>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</si>
  <si>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</si>
  <si>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</si>
  <si>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</si>
  <si>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</si>
  <si>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</si>
  <si>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</si>
  <si>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</si>
  <si>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</si>
  <si>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</si>
  <si>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</si>
  <si>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</si>
  <si>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</si>
  <si>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</si>
  <si>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</si>
  <si>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</si>
  <si>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</si>
  <si>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</si>
  <si>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</si>
  <si>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</si>
  <si>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</si>
  <si>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</si>
  <si>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</si>
  <si>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</si>
  <si>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</si>
  <si>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</si>
  <si>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</si>
  <si>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</si>
  <si>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</si>
  <si>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</si>
  <si>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</si>
  <si>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</si>
  <si>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</si>
  <si>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</si>
  <si>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</si>
  <si>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</si>
  <si>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</si>
  <si>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</si>
  <si>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</si>
  <si>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</si>
  <si>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</si>
  <si>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</si>
  <si>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</si>
  <si>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</si>
  <si>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</si>
  <si>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</si>
  <si>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</si>
  <si>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</si>
  <si>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</si>
  <si>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</si>
  <si>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</si>
  <si>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</si>
  <si>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</si>
  <si>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</si>
  <si>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</si>
  <si>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</si>
  <si>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</si>
  <si>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</si>
  <si>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</si>
  <si>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</si>
  <si>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</si>
  <si>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</si>
  <si>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</si>
  <si>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</si>
  <si>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</si>
  <si>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</si>
  <si>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</si>
  <si>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</si>
  <si>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</si>
  <si>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</si>
  <si>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</si>
  <si>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</si>
  <si>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</si>
  <si>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</si>
  <si>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</si>
  <si>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</si>
  <si>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</si>
  <si>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</si>
  <si>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</si>
  <si>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</si>
  <si>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</si>
  <si>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</si>
  <si>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</si>
  <si>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</si>
  <si>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</si>
  <si>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</si>
  <si>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</si>
  <si>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</si>
  <si>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</si>
  <si>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</si>
  <si>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</si>
  <si>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</si>
  <si>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</si>
  <si>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</si>
  <si>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</si>
  <si>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</si>
  <si>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</si>
  <si>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</si>
  <si>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</si>
  <si>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</si>
  <si>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</si>
  <si>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</si>
  <si>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</si>
  <si>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</si>
  <si>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</si>
  <si>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</si>
  <si>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</si>
  <si>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</si>
  <si>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</si>
  <si>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</si>
  <si>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</si>
  <si>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</si>
  <si>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</si>
  <si>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</si>
  <si>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</si>
  <si>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</si>
  <si>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</si>
  <si>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</si>
  <si>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</si>
  <si>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</si>
  <si>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</si>
  <si>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</si>
  <si>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</si>
  <si>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</si>
  <si>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</si>
  <si>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</si>
  <si>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</si>
  <si>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</si>
  <si>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</si>
  <si>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</si>
  <si>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</si>
  <si>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</si>
  <si>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</si>
  <si>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</si>
  <si>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</si>
  <si>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</si>
  <si>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</si>
  <si>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</si>
  <si>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</si>
  <si>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</si>
  <si>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</si>
  <si>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</si>
  <si>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</si>
  <si>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</si>
  <si>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</si>
  <si>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</si>
  <si>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</si>
  <si>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</si>
  <si>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</si>
  <si>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</si>
  <si>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</si>
  <si>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</si>
  <si>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</si>
  <si>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</si>
  <si>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</si>
  <si>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</si>
  <si>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</si>
  <si>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</si>
  <si>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</si>
  <si>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</si>
  <si>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</si>
  <si>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</si>
  <si>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</si>
  <si>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</si>
  <si>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</si>
  <si>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</si>
  <si>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</si>
  <si>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</si>
  <si>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</si>
  <si>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</si>
  <si>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</si>
  <si>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</si>
  <si>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</si>
  <si>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</si>
  <si>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</si>
  <si>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</si>
  <si>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</si>
  <si>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</si>
  <si>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</si>
  <si>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</si>
  <si>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</si>
  <si>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</si>
  <si>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</si>
  <si>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</si>
  <si>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</si>
  <si>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</si>
  <si>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</si>
  <si>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</si>
  <si>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</si>
  <si>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</si>
  <si>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</si>
  <si>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</si>
  <si>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</si>
  <si>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</si>
  <si>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</si>
  <si>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</si>
  <si>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</si>
  <si>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</si>
  <si>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</si>
  <si>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</si>
  <si>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</si>
  <si>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</si>
  <si>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</si>
  <si>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</si>
  <si>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</si>
  <si>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</si>
  <si>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</si>
  <si>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</si>
  <si>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</si>
  <si>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</si>
  <si>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</si>
  <si>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</si>
  <si>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</si>
  <si>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</si>
  <si>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</si>
  <si>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</si>
  <si>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</si>
  <si>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</si>
  <si>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</si>
  <si>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</si>
  <si>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</si>
  <si>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</si>
  <si>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</si>
  <si>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</si>
  <si>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</si>
  <si>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</si>
  <si>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</si>
  <si>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</si>
  <si>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</si>
  <si>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</si>
  <si>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</si>
  <si>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</si>
  <si>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</si>
  <si>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</si>
  <si>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</si>
  <si>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</si>
  <si>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</si>
  <si>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</si>
  <si>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</si>
  <si>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</si>
  <si>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</si>
  <si>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</si>
  <si>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</si>
  <si>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</si>
  <si>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</si>
  <si>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</si>
  <si>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</si>
  <si>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</si>
  <si>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</si>
  <si>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</si>
  <si>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</si>
  <si>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</si>
  <si>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</si>
  <si>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</si>
  <si>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</si>
  <si>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</si>
  <si>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</si>
  <si>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</si>
  <si>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</si>
  <si>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</si>
  <si>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</si>
  <si>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</si>
  <si>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</si>
  <si>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</si>
  <si>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</si>
  <si>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</si>
  <si>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</si>
  <si>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</si>
  <si>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</si>
  <si>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</si>
  <si>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</si>
  <si>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</si>
  <si>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</si>
  <si>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</si>
  <si>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</si>
  <si>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</si>
  <si>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</si>
  <si>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</si>
  <si>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</si>
  <si>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</si>
  <si>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</si>
  <si>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</si>
  <si>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</si>
  <si>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</si>
  <si>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</si>
  <si>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</si>
  <si>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</si>
  <si>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</si>
  <si>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</si>
  <si>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</si>
  <si>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</si>
  <si>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</si>
  <si>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</si>
  <si>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</si>
  <si>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</si>
  <si>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</si>
  <si>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</si>
  <si>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</si>
  <si>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</si>
  <si>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</si>
  <si>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</si>
  <si>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</si>
  <si>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</si>
  <si>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</si>
  <si>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</si>
  <si>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</si>
  <si>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</si>
  <si>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</si>
  <si>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</si>
  <si>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</si>
  <si>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</si>
  <si>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</si>
  <si>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</si>
  <si>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</si>
  <si>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</si>
  <si>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</si>
  <si>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</si>
  <si>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</si>
  <si>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</si>
  <si>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</si>
  <si>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</si>
  <si>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</si>
  <si>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</si>
  <si>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</si>
  <si>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</si>
  <si>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</si>
  <si>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</si>
  <si>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</si>
  <si>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</si>
  <si>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</si>
  <si>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</si>
  <si>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</si>
  <si>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</si>
  <si>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</si>
  <si>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</si>
  <si>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</si>
  <si>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</si>
  <si>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</si>
  <si>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</si>
  <si>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</si>
  <si>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</si>
  <si>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</si>
  <si>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</si>
  <si>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</si>
  <si>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</si>
  <si>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</si>
  <si>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</si>
  <si>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</si>
  <si>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</si>
  <si>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</si>
  <si>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</si>
  <si>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</si>
  <si>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</si>
  <si>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</si>
  <si>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</si>
  <si>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</si>
  <si>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</si>
  <si>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</si>
  <si>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</si>
  <si>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</si>
  <si>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</si>
  <si>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</si>
  <si>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</si>
  <si>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</si>
  <si>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</si>
  <si>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</si>
  <si>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</si>
  <si>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</si>
  <si>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</si>
  <si>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</si>
  <si>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</si>
  <si>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</si>
  <si>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</si>
  <si>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</si>
  <si>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</si>
  <si>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</si>
  <si>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</si>
  <si>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</si>
  <si>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</si>
  <si>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</si>
  <si>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</si>
  <si>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</si>
  <si>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</si>
  <si>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</si>
  <si>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</si>
  <si>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</si>
  <si>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</si>
  <si>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</si>
  <si>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</si>
  <si>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</si>
  <si>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</si>
  <si>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</si>
  <si>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</si>
  <si>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</si>
  <si>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</si>
  <si>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</si>
  <si>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</si>
  <si>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</si>
  <si>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</si>
  <si>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</si>
  <si>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</si>
  <si>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</si>
  <si>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</si>
  <si>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</si>
  <si>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</si>
  <si>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</si>
  <si>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</si>
  <si>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</si>
  <si>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</si>
  <si>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</si>
  <si>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</si>
  <si>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</si>
  <si>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</si>
  <si>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</si>
  <si>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</si>
  <si>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</si>
  <si>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</si>
  <si>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</si>
  <si>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</si>
  <si>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</si>
  <si>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</si>
  <si>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</si>
  <si>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</si>
  <si>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</si>
  <si>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</si>
  <si>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</si>
  <si>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</si>
  <si>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</si>
  <si>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</si>
  <si>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</si>
  <si>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</si>
  <si>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</si>
  <si>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</si>
  <si>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</si>
  <si>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</si>
  <si>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</si>
  <si>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</si>
  <si>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</si>
  <si>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</si>
  <si>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</si>
  <si>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</si>
  <si>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</si>
  <si>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</si>
  <si>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</si>
  <si>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</si>
  <si>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</si>
  <si>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</si>
  <si>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</si>
  <si>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</si>
  <si>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</si>
  <si>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</si>
  <si>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</si>
  <si>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</si>
  <si>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</si>
  <si>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</si>
  <si>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</si>
  <si>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</si>
  <si>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</si>
  <si>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</si>
  <si>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</si>
  <si>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</si>
  <si>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</si>
  <si>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</si>
  <si>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</si>
  <si>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</si>
  <si>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</si>
  <si>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</si>
  <si>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</si>
  <si>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</si>
  <si>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</si>
  <si>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</si>
  <si>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</si>
  <si>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</si>
  <si>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</si>
  <si>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</si>
  <si>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</si>
  <si>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</si>
  <si>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</si>
  <si>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</si>
  <si>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</si>
  <si>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</si>
  <si>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</si>
  <si>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</si>
  <si>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</si>
  <si>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</si>
  <si>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</si>
  <si>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</si>
  <si>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</si>
  <si>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</si>
  <si>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</si>
  <si>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</si>
  <si>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</si>
  <si>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</si>
  <si>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</si>
  <si>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</si>
  <si>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</si>
  <si>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</si>
  <si>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</si>
  <si>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</si>
  <si>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</si>
  <si>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</si>
  <si>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</si>
  <si>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</si>
  <si>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</si>
  <si>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</si>
  <si>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</si>
  <si>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</si>
  <si>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</si>
  <si>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</si>
  <si>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</si>
  <si>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</si>
  <si>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</si>
  <si>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</si>
  <si>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</si>
  <si>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</si>
  <si>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</si>
  <si>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</si>
  <si>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</si>
  <si>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</si>
  <si>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</si>
  <si>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</si>
  <si>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</si>
  <si>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</si>
  <si>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</si>
  <si>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</si>
  <si>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</si>
  <si>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</si>
  <si>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</si>
  <si>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</si>
  <si>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</si>
  <si>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</si>
  <si>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</si>
  <si>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</si>
  <si>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</si>
  <si>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</si>
  <si>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</si>
  <si>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</si>
  <si>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</si>
  <si>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</si>
  <si>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</si>
  <si>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</si>
  <si>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</si>
  <si>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</si>
  <si>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</si>
  <si>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</si>
  <si>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</si>
  <si>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</si>
  <si>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</si>
  <si>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</si>
  <si>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</si>
  <si>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</si>
  <si>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</si>
  <si>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</si>
  <si>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</si>
  <si>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</si>
  <si>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</si>
  <si>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</si>
  <si>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</si>
  <si>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</si>
  <si>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</si>
  <si>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</si>
  <si>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</si>
  <si>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</si>
  <si>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</si>
  <si>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</si>
  <si>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</si>
  <si>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</si>
  <si>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</si>
  <si>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</si>
  <si>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</si>
  <si>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</si>
  <si>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</si>
  <si>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</si>
  <si>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</si>
  <si>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</si>
  <si>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</si>
  <si>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</si>
  <si>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</si>
  <si>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</si>
  <si>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</si>
  <si>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</si>
  <si>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</si>
  <si>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</si>
  <si>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</si>
  <si>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</si>
  <si>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</si>
  <si>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</si>
  <si>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</si>
  <si>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</si>
  <si>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</si>
  <si>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</si>
  <si>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</si>
  <si>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</si>
  <si>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</si>
  <si>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</si>
  <si>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</si>
  <si>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</si>
  <si>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</si>
  <si>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</si>
  <si>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</si>
  <si>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</si>
  <si>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</si>
  <si>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</si>
  <si>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</si>
  <si>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</si>
  <si>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</si>
  <si>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</si>
  <si>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</si>
  <si>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</si>
  <si>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</si>
  <si>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</si>
  <si>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</si>
  <si>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</si>
  <si>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</si>
  <si>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</si>
  <si>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</si>
  <si>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</si>
  <si>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</si>
  <si>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</si>
  <si>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</si>
  <si>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</si>
  <si>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</si>
  <si>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</si>
  <si>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</si>
  <si>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</si>
  <si>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</si>
  <si>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</si>
  <si>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</si>
  <si>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</si>
  <si>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</si>
  <si>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</si>
  <si>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</si>
  <si>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</si>
  <si>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</si>
  <si>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</si>
  <si>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</si>
  <si>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</si>
  <si>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</si>
  <si>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</si>
  <si>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</si>
  <si>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</si>
  <si>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</si>
  <si>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</si>
  <si>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</si>
  <si>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</si>
  <si>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</si>
  <si>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</si>
  <si>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</si>
  <si>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</si>
  <si>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</si>
  <si>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</si>
  <si>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</si>
  <si>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</si>
  <si>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</si>
  <si>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</si>
  <si>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</si>
  <si>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</si>
  <si>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</si>
  <si>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</si>
  <si>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</si>
  <si>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</si>
  <si>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</si>
  <si>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</si>
  <si>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</si>
  <si>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</si>
  <si>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</si>
  <si>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</si>
  <si>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</si>
  <si>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</si>
  <si>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</si>
  <si>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</si>
  <si>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</si>
  <si>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</si>
  <si>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</si>
  <si>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</si>
  <si>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</si>
  <si>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</si>
  <si>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</si>
  <si>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</si>
  <si>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</si>
  <si>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</si>
  <si>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</si>
  <si>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</si>
  <si>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</si>
  <si>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</si>
  <si>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</si>
  <si>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</si>
  <si>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</si>
  <si>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</si>
  <si>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</si>
  <si>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</si>
  <si>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</si>
  <si>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</si>
  <si>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</si>
  <si>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</si>
  <si>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</si>
  <si>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</si>
  <si>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</si>
  <si>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</si>
  <si>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</si>
  <si>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</si>
  <si>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</si>
  <si>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</si>
  <si>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</si>
  <si>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</si>
  <si>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</si>
  <si>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</si>
  <si>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</si>
  <si>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</si>
  <si>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</si>
  <si>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</si>
  <si>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</si>
  <si>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</si>
  <si>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</si>
  <si>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</si>
  <si>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</si>
  <si>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</si>
  <si>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</si>
  <si>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</si>
  <si>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</si>
  <si>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</si>
  <si>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</si>
  <si>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</si>
  <si>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</si>
  <si>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</si>
  <si>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</si>
  <si>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</si>
  <si>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</si>
  <si>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</si>
  <si>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</si>
  <si>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</si>
  <si>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</si>
  <si>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</si>
  <si>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</si>
  <si>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</si>
  <si>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</si>
  <si>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</si>
  <si>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</si>
  <si>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</si>
  <si>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</si>
  <si>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</si>
  <si>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</si>
  <si>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</si>
  <si>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</si>
  <si>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</si>
  <si>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</si>
  <si>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</si>
  <si>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</si>
  <si>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</si>
  <si>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</si>
  <si>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</si>
  <si>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</si>
  <si>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</si>
  <si>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</si>
  <si>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</si>
  <si>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</si>
  <si>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</si>
  <si>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</si>
  <si>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</si>
  <si>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</si>
  <si>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</si>
  <si>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</si>
  <si>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</si>
  <si>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</si>
  <si>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</si>
  <si>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</si>
  <si>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</si>
  <si>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</si>
  <si>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</si>
  <si>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</si>
  <si>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</si>
  <si>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</si>
  <si>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</si>
  <si>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</si>
  <si>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</si>
  <si>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</si>
  <si>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</si>
  <si>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</si>
  <si>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</si>
  <si>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</si>
  <si>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</si>
  <si>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</si>
  <si>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</si>
  <si>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</si>
  <si>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</si>
  <si>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</si>
  <si>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</si>
  <si>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</si>
  <si>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</si>
  <si>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</si>
  <si>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</si>
  <si>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</si>
  <si>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</si>
  <si>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</si>
  <si>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</si>
  <si>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</si>
  <si>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</si>
  <si>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</si>
  <si>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</si>
  <si>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</si>
  <si>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</si>
  <si>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</si>
  <si>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</si>
  <si>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</si>
  <si>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</si>
  <si>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</si>
  <si>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</si>
  <si>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</si>
  <si>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</si>
  <si>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</si>
  <si>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</si>
  <si>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</si>
  <si>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</si>
  <si>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</si>
  <si>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</si>
  <si>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</si>
  <si>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</si>
  <si>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</si>
  <si>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</si>
  <si>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</si>
  <si>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</si>
  <si>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</si>
  <si>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</si>
  <si>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</si>
  <si>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</si>
  <si>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</si>
  <si>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</si>
  <si>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</si>
  <si>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</si>
  <si>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</si>
  <si>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</si>
  <si>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</si>
  <si>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</si>
  <si>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</si>
  <si>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</si>
  <si>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</si>
  <si>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</si>
  <si>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</si>
  <si>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</si>
  <si>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</si>
  <si>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</si>
  <si>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</si>
  <si>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</si>
  <si>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</si>
  <si>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</si>
  <si>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</si>
  <si>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</si>
  <si>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</si>
  <si>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</si>
  <si>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</si>
  <si>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</si>
  <si>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</si>
  <si>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</si>
  <si>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</si>
  <si>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</si>
  <si>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</si>
  <si>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</si>
  <si>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</si>
  <si>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</si>
  <si>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</si>
  <si>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</si>
  <si>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</si>
  <si>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</si>
  <si>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</si>
  <si>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</si>
  <si>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</si>
  <si>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</si>
  <si>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</si>
  <si>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</si>
  <si>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</si>
  <si>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</si>
  <si>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</si>
  <si>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</si>
  <si>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</si>
  <si>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</si>
  <si>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</si>
  <si>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</si>
  <si>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</si>
  <si>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</si>
  <si>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</si>
  <si>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</si>
  <si>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</si>
  <si>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</si>
  <si>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</si>
  <si>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</si>
  <si>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</si>
  <si>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</si>
  <si>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</si>
  <si>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</si>
  <si>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</si>
  <si>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</si>
  <si>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</si>
  <si>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</si>
  <si>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</si>
  <si>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</si>
  <si>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</si>
  <si>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</si>
  <si>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</si>
  <si>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</si>
  <si>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</si>
  <si>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</si>
  <si>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</si>
  <si>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</si>
  <si>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</si>
  <si>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</si>
  <si>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</si>
  <si>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</si>
  <si>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</si>
  <si>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</si>
  <si>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</si>
  <si>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</si>
  <si>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</si>
  <si>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</si>
  <si>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</si>
  <si>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</si>
  <si>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</si>
  <si>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</si>
  <si>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</si>
  <si>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</si>
  <si>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</si>
  <si>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</si>
  <si>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</si>
  <si>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</si>
  <si>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</si>
  <si>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</si>
  <si>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</si>
  <si>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</si>
  <si>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</si>
  <si>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</si>
  <si>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</si>
  <si>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</si>
  <si>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</si>
  <si>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</si>
  <si>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</si>
  <si>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</si>
  <si>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</si>
  <si>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</si>
  <si>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</si>
  <si>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</si>
  <si>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</si>
  <si>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</si>
  <si>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</si>
  <si>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</si>
  <si>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</si>
  <si>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</si>
  <si>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</si>
  <si>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</si>
  <si>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</si>
  <si>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</si>
  <si>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</si>
  <si>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</si>
  <si>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</si>
  <si>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</si>
  <si>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</si>
  <si>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</si>
  <si>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</si>
  <si>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</si>
  <si>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</si>
  <si>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</si>
  <si>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</si>
  <si>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</si>
  <si>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</si>
  <si>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</si>
  <si>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</si>
  <si>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</si>
  <si>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</si>
  <si>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</si>
  <si>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</si>
  <si>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</si>
  <si>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</si>
  <si>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</si>
  <si>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</si>
  <si>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</si>
  <si>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</si>
  <si>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</si>
  <si>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</si>
  <si>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</si>
  <si>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</si>
  <si>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</si>
  <si>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</si>
  <si>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</si>
  <si>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</si>
  <si>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</si>
  <si>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</si>
  <si>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</si>
  <si>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</si>
  <si>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</si>
  <si>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</si>
  <si>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</si>
  <si>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</si>
  <si>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</si>
  <si>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</si>
  <si>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</si>
  <si>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</si>
  <si>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</si>
  <si>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</si>
  <si>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</si>
  <si>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</si>
  <si>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</si>
  <si>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</si>
  <si>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</si>
  <si>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</si>
  <si>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</si>
  <si>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</si>
  <si>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</si>
  <si>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</si>
  <si>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</si>
  <si>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</si>
  <si>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</si>
  <si>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</si>
  <si>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</si>
  <si>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</si>
  <si>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</si>
  <si>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</si>
  <si>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</si>
  <si>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</si>
  <si>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</si>
  <si>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</si>
  <si>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</si>
  <si>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</si>
  <si>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</si>
  <si>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</si>
  <si>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</si>
  <si>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</si>
  <si>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</si>
  <si>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</si>
  <si>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</si>
  <si>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</si>
  <si>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</si>
  <si>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</si>
  <si>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</si>
  <si>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</si>
  <si>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</si>
  <si>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</si>
  <si>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</si>
  <si>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</si>
  <si>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</si>
  <si>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</si>
  <si>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</si>
  <si>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</si>
  <si>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</si>
  <si>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</si>
  <si>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</si>
  <si>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</si>
  <si>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</si>
  <si>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</si>
  <si>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</si>
  <si>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</si>
  <si>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</si>
  <si>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</si>
  <si>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</si>
  <si>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</si>
  <si>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</si>
  <si>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</si>
  <si>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</si>
  <si>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</si>
  <si>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</si>
  <si>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</si>
  <si>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</si>
  <si>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</si>
  <si>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</si>
  <si>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</si>
  <si>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</si>
  <si>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</si>
  <si>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</si>
  <si>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</si>
  <si>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</si>
  <si>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</si>
  <si>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</si>
  <si>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</si>
  <si>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</si>
  <si>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</si>
  <si>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</si>
  <si>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</si>
  <si>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</si>
  <si>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</si>
  <si>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</si>
  <si>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</si>
  <si>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</si>
  <si>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</si>
  <si>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</si>
  <si>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</si>
  <si>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</si>
  <si>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</si>
  <si>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</si>
  <si>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</si>
  <si>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</si>
  <si>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</si>
  <si>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</si>
  <si>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</si>
  <si>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</si>
  <si>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</si>
  <si>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</si>
  <si>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</si>
  <si>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</si>
  <si>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</si>
  <si>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</si>
  <si>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</si>
  <si>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</si>
  <si>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</si>
  <si>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</si>
  <si>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</si>
  <si>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</si>
  <si>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</si>
  <si>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</si>
  <si>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</si>
  <si>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</si>
  <si>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</si>
  <si>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</si>
  <si>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</si>
  <si>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</si>
  <si>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</si>
  <si>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</si>
  <si>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</si>
  <si>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</si>
  <si>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</si>
  <si>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</si>
  <si>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</si>
  <si>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</si>
  <si>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</si>
  <si>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</si>
  <si>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</si>
  <si>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</si>
  <si>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</si>
  <si>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</si>
  <si>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</si>
  <si>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</si>
  <si>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</si>
  <si>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</si>
  <si>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</si>
  <si>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</si>
  <si>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</si>
  <si>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</si>
  <si>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</si>
  <si>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</si>
  <si>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</si>
  <si>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</si>
  <si>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</si>
  <si>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</si>
  <si>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</si>
  <si>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</si>
  <si>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</si>
  <si>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</si>
  <si>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</si>
  <si>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</si>
  <si>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</si>
  <si>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</si>
  <si>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</si>
  <si>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</si>
  <si>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</si>
  <si>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</si>
  <si>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</si>
  <si>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</si>
  <si>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</si>
  <si>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</si>
  <si>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</si>
  <si>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</si>
  <si>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</si>
  <si>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</si>
  <si>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</si>
  <si>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</si>
  <si>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</si>
  <si>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</si>
  <si>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</si>
  <si>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</si>
  <si>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</si>
  <si>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</si>
  <si>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</si>
  <si>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</si>
  <si>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</si>
  <si>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</si>
  <si>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</si>
  <si>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</si>
  <si>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</si>
  <si>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</si>
  <si>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</si>
  <si>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</si>
  <si>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</si>
  <si>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</si>
  <si>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</si>
  <si>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</si>
  <si>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</si>
  <si>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</si>
  <si>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</si>
  <si>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</si>
  <si>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</si>
  <si>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</si>
  <si>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</si>
  <si>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</si>
  <si>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</si>
  <si>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</si>
  <si>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</si>
  <si>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</si>
  <si>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</si>
  <si>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</si>
  <si>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</si>
  <si>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</si>
  <si>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</si>
  <si>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</si>
  <si>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</si>
  <si>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</si>
  <si>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</si>
  <si>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</si>
  <si>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</si>
  <si>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</si>
  <si>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</si>
  <si>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</si>
  <si>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</si>
  <si>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</si>
  <si>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</si>
  <si>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</si>
  <si>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</si>
  <si>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</si>
  <si>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</si>
  <si>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</si>
  <si>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</si>
  <si>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</si>
  <si>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</si>
  <si>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</si>
  <si>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</si>
  <si>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</si>
  <si>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</si>
  <si>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</si>
  <si>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</si>
  <si>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</si>
  <si>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</si>
  <si>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</si>
  <si>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</si>
  <si>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</si>
  <si>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</si>
  <si>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</si>
  <si>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</si>
  <si>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</si>
  <si>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</si>
  <si>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</si>
  <si>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</si>
  <si>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</si>
  <si>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</si>
  <si>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</si>
  <si>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</si>
  <si>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</si>
  <si>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</si>
  <si>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</si>
  <si>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</si>
  <si>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</si>
  <si>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</si>
  <si>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</si>
  <si>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</si>
  <si>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</si>
  <si>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</si>
  <si>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</si>
  <si>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</si>
  <si>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</si>
  <si>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</si>
  <si>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</si>
  <si>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</si>
  <si>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</si>
  <si>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</si>
  <si>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</si>
  <si>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</si>
  <si>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</si>
  <si>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</si>
  <si>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</si>
  <si>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</si>
  <si>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</si>
  <si>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</si>
  <si>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</si>
  <si>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</si>
  <si>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</si>
  <si>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</si>
  <si>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</si>
  <si>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</si>
  <si>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</si>
  <si>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</si>
  <si>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</si>
  <si>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</si>
  <si>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</si>
  <si>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</si>
  <si>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</si>
  <si>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</si>
  <si>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</si>
  <si>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</si>
  <si>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</si>
  <si>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</si>
  <si>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</si>
  <si>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</si>
  <si>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</si>
  <si>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</si>
  <si>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</si>
  <si>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</si>
  <si>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</si>
  <si>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</si>
  <si>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</si>
  <si>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</si>
  <si>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</si>
  <si>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</si>
  <si>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</si>
  <si>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</si>
  <si>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</si>
  <si>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</si>
  <si>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</si>
  <si>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</si>
  <si>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</si>
  <si>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</si>
  <si>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</si>
  <si>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</si>
  <si>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</si>
  <si>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</si>
  <si>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</si>
  <si>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</si>
  <si>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</si>
  <si>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</si>
  <si>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</si>
  <si>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</si>
  <si>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</si>
  <si>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</si>
  <si>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</si>
  <si>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</si>
  <si>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</si>
  <si>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</si>
  <si>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</si>
  <si>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</si>
  <si>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</si>
  <si>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</si>
  <si>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</si>
  <si>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</si>
  <si>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</si>
  <si>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</si>
  <si>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</si>
  <si>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</si>
  <si>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</si>
  <si>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</si>
  <si>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</si>
  <si>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</si>
  <si>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</si>
  <si>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</si>
  <si>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</si>
  <si>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</si>
  <si>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</si>
  <si>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</si>
  <si>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</si>
  <si>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</si>
  <si>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</si>
  <si>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</si>
  <si>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</si>
  <si>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</si>
  <si>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</si>
  <si>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</si>
  <si>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</si>
  <si>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</si>
  <si>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</si>
  <si>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</si>
  <si>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</si>
  <si>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</si>
  <si>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</si>
  <si>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</si>
  <si>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</si>
  <si>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</si>
  <si>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</si>
  <si>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</si>
  <si>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</si>
  <si>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</si>
  <si>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</si>
  <si>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</si>
  <si>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</si>
  <si>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</si>
  <si>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</si>
  <si>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</si>
  <si>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</si>
  <si>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</si>
  <si>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</si>
  <si>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</si>
  <si>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</si>
  <si>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</si>
  <si>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</si>
  <si>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</si>
  <si>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</si>
  <si>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</si>
  <si>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</si>
  <si>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</si>
  <si>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</si>
  <si>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</si>
  <si>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</si>
  <si>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</si>
  <si>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</si>
  <si>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</si>
  <si>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</si>
  <si>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</si>
  <si>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</si>
  <si>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</si>
  <si>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</si>
  <si>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</si>
  <si>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</si>
  <si>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</si>
  <si>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</si>
  <si>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</si>
  <si>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</si>
  <si>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</si>
  <si>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</si>
  <si>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</si>
  <si>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</si>
  <si>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</si>
  <si>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</si>
  <si>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</si>
  <si>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</si>
  <si>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</si>
  <si>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</si>
  <si>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</si>
  <si>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</si>
  <si>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</si>
  <si>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</si>
  <si>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</si>
  <si>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</si>
  <si>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</si>
  <si>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</si>
  <si>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</si>
  <si>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</si>
  <si>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</si>
  <si>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</si>
  <si>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</si>
  <si>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</si>
  <si>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</si>
  <si>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</si>
  <si>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</si>
  <si>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</si>
  <si>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</si>
  <si>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</si>
  <si>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</si>
  <si>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</si>
  <si>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</si>
  <si>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</si>
  <si>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</si>
  <si>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</si>
  <si>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</si>
  <si>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</si>
  <si>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</si>
  <si>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</si>
  <si>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</si>
  <si>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</si>
  <si>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</si>
  <si>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</si>
  <si>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</si>
  <si>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</si>
  <si>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</si>
  <si>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</si>
  <si>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</si>
  <si>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</si>
  <si>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</si>
  <si>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</si>
  <si>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</si>
  <si>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</si>
  <si>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</si>
  <si>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</si>
  <si>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</si>
  <si>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</si>
  <si>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</si>
  <si>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</si>
  <si>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</si>
  <si>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</si>
  <si>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</si>
  <si>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</si>
  <si>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</si>
  <si>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</si>
  <si>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</si>
  <si>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</si>
  <si>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</si>
  <si>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</si>
  <si>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</si>
  <si>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</si>
  <si>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</si>
  <si>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</si>
  <si>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</si>
  <si>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</si>
  <si>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</si>
  <si>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</si>
  <si>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</si>
  <si>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</si>
  <si>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</si>
  <si>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</si>
  <si>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</si>
  <si>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</si>
  <si>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</si>
  <si>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</si>
  <si>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</si>
  <si>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</si>
  <si>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</si>
  <si>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</si>
  <si>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</si>
  <si>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</si>
  <si>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</si>
  <si>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</si>
  <si>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</si>
  <si>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</si>
  <si>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</si>
  <si>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</si>
  <si>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</si>
  <si>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</si>
  <si>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</si>
  <si>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</si>
  <si>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</si>
  <si>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</si>
  <si>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</si>
  <si>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</si>
  <si>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</si>
  <si>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</si>
  <si>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</si>
  <si>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</si>
  <si>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</si>
  <si>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</si>
  <si>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</si>
  <si>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</si>
  <si>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</si>
  <si>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</si>
  <si>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</si>
  <si>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</si>
  <si>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</si>
  <si>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</si>
  <si>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</si>
  <si>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</si>
  <si>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</si>
  <si>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</si>
  <si>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</si>
  <si>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</si>
  <si>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</si>
  <si>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</si>
  <si>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</si>
  <si>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</si>
  <si>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</si>
  <si>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</si>
  <si>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</si>
  <si>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</si>
  <si>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</si>
  <si>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</si>
  <si>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</si>
  <si>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</si>
  <si>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</si>
  <si>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</si>
  <si>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</si>
  <si>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</si>
  <si>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</si>
  <si>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</si>
  <si>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</si>
  <si>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</si>
  <si>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</si>
  <si>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</si>
  <si>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</si>
  <si>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</si>
  <si>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</si>
  <si>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</si>
  <si>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</si>
  <si>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</si>
  <si>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</si>
  <si>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</si>
  <si>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</si>
  <si>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</si>
  <si>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</si>
  <si>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</si>
  <si>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</si>
  <si>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</si>
  <si>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</si>
  <si>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</si>
  <si>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</si>
  <si>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</si>
  <si>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</si>
  <si>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</si>
  <si>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</si>
  <si>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</si>
  <si>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</si>
  <si>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</si>
  <si>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</si>
  <si>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</si>
  <si>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</si>
  <si>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</si>
  <si>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</si>
  <si>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</si>
  <si>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</si>
  <si>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</si>
  <si>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</si>
  <si>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</si>
  <si>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</si>
  <si>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</si>
  <si>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</si>
  <si>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</si>
  <si>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</si>
  <si>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</si>
  <si>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</si>
  <si>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</si>
  <si>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</si>
  <si>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</si>
  <si>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</si>
  <si>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</si>
  <si>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</si>
  <si>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</si>
  <si>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</si>
  <si>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</si>
  <si>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</si>
  <si>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</si>
  <si>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</si>
  <si>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</si>
  <si>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</si>
  <si>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</si>
  <si>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</si>
  <si>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</si>
  <si>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</si>
  <si>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</si>
  <si>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</si>
  <si>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</si>
  <si>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</si>
  <si>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</si>
  <si>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</si>
  <si>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</si>
  <si>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</si>
  <si>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</si>
  <si>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</si>
  <si>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</si>
  <si>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</si>
  <si>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</si>
  <si>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</si>
  <si>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</si>
  <si>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</si>
  <si>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</si>
  <si>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</si>
  <si>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</si>
  <si>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</si>
  <si>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</si>
  <si>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</si>
  <si>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</si>
  <si>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</si>
  <si>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</si>
  <si>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</si>
  <si>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</si>
  <si>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</si>
  <si>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</si>
  <si>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</si>
  <si>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</si>
  <si>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</si>
  <si>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</si>
  <si>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</si>
  <si>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</si>
  <si>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</si>
  <si>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</si>
  <si>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</si>
  <si>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</si>
  <si>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</si>
  <si>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</si>
  <si>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</si>
  <si>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</si>
  <si>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</si>
  <si>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</si>
  <si>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</si>
  <si>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</si>
  <si>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</si>
  <si>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</si>
  <si>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</si>
  <si>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</si>
  <si>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</si>
  <si>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</si>
  <si>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</si>
  <si>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</si>
  <si>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</si>
  <si>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</si>
  <si>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</si>
  <si>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</si>
  <si>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</si>
  <si>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</si>
  <si>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</si>
  <si>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</si>
  <si>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</si>
  <si>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</si>
  <si>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</si>
  <si>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</si>
  <si>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</si>
  <si>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</si>
  <si>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</si>
  <si>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</si>
  <si>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</si>
  <si>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</si>
  <si>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</si>
  <si>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</si>
  <si>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</si>
  <si>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</si>
  <si>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</si>
  <si>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</si>
  <si>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</si>
  <si>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</si>
  <si>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</si>
  <si>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</si>
  <si>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</si>
  <si>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</si>
  <si>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</si>
  <si>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</si>
  <si>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</si>
  <si>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</si>
  <si>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</si>
  <si>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</si>
  <si>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</si>
  <si>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</si>
  <si>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</si>
  <si>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</si>
  <si>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</si>
  <si>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</si>
  <si>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</si>
  <si>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</si>
  <si>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</si>
  <si>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</si>
  <si>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</si>
  <si>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</si>
  <si>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</si>
  <si>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</si>
  <si>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</si>
  <si>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</si>
  <si>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</si>
  <si>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</si>
  <si>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</si>
  <si>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</si>
  <si>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</si>
  <si>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</si>
  <si>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</si>
  <si>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</si>
  <si>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</si>
  <si>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</si>
  <si>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</si>
  <si>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</si>
  <si>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</si>
  <si>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</si>
  <si>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</si>
  <si>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</si>
  <si>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</si>
  <si>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</si>
  <si>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</si>
  <si>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</si>
  <si>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</si>
  <si>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</si>
  <si>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</si>
  <si>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</si>
  <si>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</si>
  <si>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</si>
  <si>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</si>
  <si>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</si>
  <si>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</si>
  <si>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</si>
  <si>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</si>
  <si>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</si>
  <si>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</si>
  <si>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</si>
  <si>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</si>
  <si>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</si>
  <si>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</si>
  <si>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</si>
  <si>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</si>
  <si>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</si>
  <si>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</si>
  <si>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</si>
  <si>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</si>
  <si>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</si>
  <si>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</si>
  <si>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</si>
  <si>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</si>
  <si>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</si>
  <si>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</si>
  <si>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</si>
  <si>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</si>
  <si>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</si>
  <si>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</si>
  <si>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</si>
  <si>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</si>
  <si>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</si>
  <si>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</si>
  <si>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</si>
  <si>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</si>
  <si>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</si>
  <si>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</si>
  <si>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</si>
  <si>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</si>
  <si>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</si>
  <si>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</si>
  <si>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</si>
  <si>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</si>
  <si>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</si>
  <si>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</si>
  <si>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</si>
  <si>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</si>
  <si>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</si>
  <si>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</si>
  <si>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</si>
  <si>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</si>
  <si>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</si>
  <si>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</si>
  <si>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</si>
  <si>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</si>
  <si>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</si>
  <si>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</si>
  <si>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</si>
  <si>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</si>
  <si>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</si>
  <si>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</si>
  <si>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</si>
  <si>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</si>
  <si>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</si>
  <si>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</si>
  <si>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</si>
  <si>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</si>
  <si>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</si>
  <si>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</si>
  <si>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</si>
  <si>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</si>
  <si>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</si>
  <si>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</si>
  <si>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</si>
  <si>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</si>
  <si>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</si>
  <si>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</si>
  <si>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</si>
  <si>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</si>
  <si>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</si>
  <si>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</si>
  <si>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</si>
  <si>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</si>
  <si>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</si>
  <si>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</si>
  <si>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</si>
  <si>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</si>
  <si>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</si>
  <si>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</si>
  <si>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</si>
  <si>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</si>
  <si>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</si>
  <si>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</si>
  <si>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</si>
  <si>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</si>
  <si>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</si>
  <si>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</si>
  <si>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</si>
  <si>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</si>
  <si>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</si>
  <si>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</si>
  <si>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</si>
  <si>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</si>
  <si>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</si>
  <si>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</si>
  <si>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</si>
  <si>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</si>
  <si>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</si>
  <si>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</si>
  <si>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</si>
  <si>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</si>
  <si>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</si>
  <si>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</si>
  <si>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</si>
  <si>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</si>
  <si>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</si>
  <si>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</si>
  <si>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</si>
  <si>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</si>
  <si>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</si>
  <si>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</si>
  <si>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</si>
  <si>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</si>
  <si>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</si>
  <si>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</si>
  <si>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</si>
  <si>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</si>
  <si>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</si>
  <si>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</si>
  <si>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</si>
  <si>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</si>
  <si>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</si>
  <si>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</si>
  <si>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</si>
  <si>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</si>
  <si>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</si>
  <si>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</si>
  <si>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</si>
  <si>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</si>
  <si>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</si>
  <si>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</si>
  <si>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</si>
  <si>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</si>
  <si>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</si>
  <si>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</si>
  <si>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</si>
  <si>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</si>
  <si>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</si>
  <si>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</si>
  <si>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</si>
  <si>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</si>
  <si>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</si>
  <si>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</si>
  <si>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</si>
  <si>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</si>
  <si>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</si>
  <si>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</si>
  <si>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</si>
  <si>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</si>
  <si>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</si>
  <si>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</si>
  <si>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</si>
  <si>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</si>
  <si>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</si>
  <si>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</si>
  <si>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</si>
  <si>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</si>
  <si>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</si>
  <si>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</si>
  <si>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</si>
  <si>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</si>
  <si>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</si>
  <si>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</si>
  <si>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</si>
  <si>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</si>
  <si>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</si>
  <si>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</si>
  <si>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</si>
  <si>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</si>
  <si>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</si>
  <si>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</si>
  <si>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</si>
  <si>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</si>
  <si>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</si>
  <si>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</si>
  <si>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</si>
  <si>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</si>
  <si>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</si>
  <si>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</si>
  <si>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</si>
  <si>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</si>
  <si>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</si>
  <si>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</si>
  <si>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</si>
  <si>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</si>
  <si>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</si>
  <si>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</si>
  <si>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</si>
  <si>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</si>
  <si>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</si>
  <si>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</si>
  <si>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</si>
  <si>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</si>
  <si>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</si>
  <si>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</si>
  <si>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</si>
  <si>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</si>
  <si>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</si>
  <si>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</si>
  <si>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</si>
  <si>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</si>
  <si>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</si>
  <si>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</si>
  <si>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</si>
  <si>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</si>
  <si>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</si>
  <si>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</si>
  <si>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</si>
  <si>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</si>
  <si>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</si>
  <si>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</si>
  <si>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</si>
  <si>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</si>
  <si>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</si>
  <si>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</si>
  <si>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</si>
  <si>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</si>
  <si>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</si>
  <si>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</si>
  <si>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</si>
  <si>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</si>
  <si>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</si>
  <si>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</si>
  <si>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</si>
  <si>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</si>
  <si>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</si>
  <si>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</si>
  <si>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</si>
  <si>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</si>
  <si>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</si>
  <si>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</si>
  <si>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</si>
  <si>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</si>
  <si>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</si>
  <si>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</si>
  <si>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</si>
  <si>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</si>
  <si>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</si>
  <si>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</si>
  <si>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</si>
  <si>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</si>
  <si>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</si>
  <si>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</si>
  <si>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</si>
  <si>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</si>
  <si>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</si>
  <si>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</si>
  <si>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</si>
  <si>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</si>
  <si>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</si>
  <si>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</si>
  <si>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</si>
  <si>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</si>
  <si>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</si>
  <si>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</si>
  <si>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</si>
  <si>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</si>
  <si>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</si>
  <si>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</si>
  <si>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</si>
  <si>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</si>
  <si>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</si>
  <si>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</si>
  <si>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</si>
  <si>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</si>
  <si>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</si>
  <si>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</si>
  <si>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</si>
  <si>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</si>
  <si>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</si>
  <si>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</si>
  <si>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</si>
  <si>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</si>
  <si>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</si>
  <si>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</si>
  <si>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</si>
  <si>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</si>
  <si>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</si>
  <si>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</si>
  <si>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</si>
  <si>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</si>
  <si>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</si>
  <si>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</si>
  <si>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</si>
  <si>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</si>
  <si>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</si>
  <si>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</si>
  <si>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</si>
  <si>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</si>
  <si>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</si>
  <si>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</si>
  <si>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</si>
  <si>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</si>
  <si>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</si>
  <si>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</si>
  <si>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</si>
  <si>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</si>
  <si>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</si>
  <si>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</si>
  <si>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</si>
  <si>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</si>
  <si>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</si>
  <si>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</si>
  <si>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</si>
  <si>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</si>
  <si>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</si>
  <si>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</si>
  <si>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</si>
  <si>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</si>
  <si>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</si>
  <si>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</si>
  <si>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</si>
  <si>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</si>
  <si>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</si>
  <si>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</si>
  <si>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</si>
  <si>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</si>
  <si>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</si>
  <si>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</si>
  <si>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</si>
  <si>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</si>
  <si>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</si>
  <si>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</si>
  <si>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</si>
  <si>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</si>
  <si>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</si>
  <si>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</si>
  <si>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</si>
  <si>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</si>
  <si>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</si>
  <si>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</si>
  <si>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</si>
  <si>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</si>
  <si>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</si>
  <si>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</si>
  <si>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</si>
  <si>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</si>
  <si>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</si>
  <si>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</si>
  <si>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</si>
  <si>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</si>
  <si>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</si>
  <si>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</si>
  <si>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</si>
  <si>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</si>
  <si>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</si>
  <si>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</si>
  <si>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</si>
  <si>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</si>
  <si>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</si>
  <si>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</si>
  <si>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</si>
  <si>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</si>
  <si>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</si>
  <si>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</si>
  <si>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</si>
  <si>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</si>
  <si>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</si>
  <si>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</si>
  <si>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</si>
  <si>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</si>
  <si>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</si>
  <si>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</si>
  <si>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</si>
  <si>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</si>
  <si>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</si>
  <si>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</si>
  <si>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</si>
  <si>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</si>
  <si>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</si>
  <si>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</si>
  <si>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</si>
  <si>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</si>
  <si>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</si>
  <si>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</si>
  <si>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</si>
  <si>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</si>
  <si>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</si>
  <si>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</si>
  <si>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</si>
  <si>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</si>
  <si>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</si>
  <si>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</si>
  <si>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</si>
  <si>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</si>
  <si>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</si>
  <si>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</si>
  <si>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</si>
  <si>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</si>
  <si>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</si>
  <si>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</si>
  <si>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</si>
  <si>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</si>
  <si>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</si>
  <si>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</si>
  <si>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</si>
  <si>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</si>
  <si>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</si>
  <si>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</si>
  <si>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</si>
  <si>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</si>
  <si>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</si>
  <si>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</si>
  <si>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</si>
  <si>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</si>
  <si>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</si>
  <si>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</si>
  <si>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</si>
  <si>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</si>
  <si>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</si>
  <si>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</si>
  <si>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</si>
  <si>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</si>
  <si>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</si>
  <si>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</si>
  <si>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</si>
  <si>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</si>
  <si>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</si>
  <si>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</si>
  <si>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</si>
  <si>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</si>
  <si>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</si>
  <si>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</si>
  <si>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</si>
  <si>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</si>
  <si>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</si>
  <si>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</si>
  <si>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</si>
  <si>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</si>
  <si>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</si>
  <si>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</si>
  <si>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</si>
  <si>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</si>
  <si>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</si>
  <si>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</si>
  <si>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</si>
  <si>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</si>
  <si>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</si>
  <si>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</si>
  <si>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</si>
  <si>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</si>
  <si>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</si>
  <si>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</si>
  <si>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</si>
  <si>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</si>
  <si>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</si>
  <si>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</si>
  <si>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</si>
  <si>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</si>
  <si>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</si>
  <si>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</si>
  <si>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</si>
  <si>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</si>
  <si>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</si>
  <si>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</si>
  <si>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</si>
  <si>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</si>
  <si>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</si>
  <si>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</si>
  <si>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</si>
  <si>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</si>
  <si>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</si>
  <si>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</si>
  <si>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</si>
  <si>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</si>
  <si>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</si>
  <si>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</si>
  <si>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</si>
  <si>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</si>
  <si>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</si>
  <si>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</si>
  <si>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</si>
  <si>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</si>
  <si>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</si>
  <si>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</si>
  <si>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</si>
  <si>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</si>
  <si>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</si>
  <si>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</si>
  <si>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</si>
  <si>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</si>
  <si>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</si>
  <si>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</si>
  <si>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</si>
  <si>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</si>
  <si>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</si>
  <si>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</si>
  <si>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</si>
  <si>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</si>
  <si>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</si>
  <si>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</si>
  <si>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</si>
  <si>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</si>
  <si>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</si>
  <si>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</si>
  <si>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</si>
  <si>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</si>
  <si>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</si>
  <si>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</si>
  <si>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</si>
  <si>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</si>
  <si>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</si>
  <si>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</si>
  <si>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</si>
  <si>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</si>
  <si>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</si>
  <si>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</si>
  <si>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</si>
  <si>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</si>
  <si>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</si>
  <si>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</si>
  <si>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</si>
  <si>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</si>
  <si>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</si>
  <si>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</si>
  <si>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</si>
  <si>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</si>
  <si>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</si>
  <si>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</si>
  <si>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</si>
  <si>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</si>
  <si>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</si>
  <si>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</si>
  <si>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</si>
  <si>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</si>
  <si>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</si>
  <si>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</si>
  <si>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</si>
  <si>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</si>
  <si>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</si>
  <si>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</si>
  <si>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</si>
  <si>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</si>
  <si>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</si>
  <si>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</si>
  <si>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</si>
  <si>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</si>
  <si>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</si>
  <si>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</si>
  <si>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</si>
  <si>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</si>
  <si>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</si>
  <si>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</si>
  <si>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</si>
  <si>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</si>
  <si>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</si>
  <si>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</si>
  <si>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</si>
  <si>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</si>
  <si>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</si>
  <si>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</si>
  <si>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</si>
  <si>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</si>
  <si>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</si>
  <si>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</si>
  <si>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</si>
  <si>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</si>
  <si>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</si>
  <si>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</si>
  <si>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</si>
  <si>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</si>
  <si>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</si>
  <si>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</si>
  <si>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</si>
  <si>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</si>
  <si>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</si>
  <si>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</si>
  <si>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</si>
  <si>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</si>
  <si>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</si>
  <si>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</si>
  <si>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</si>
  <si>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</si>
  <si>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</si>
  <si>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</si>
  <si>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</si>
  <si>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</si>
  <si>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</si>
  <si>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</si>
  <si>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</si>
  <si>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</si>
  <si>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</si>
  <si>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</si>
  <si>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</si>
  <si>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</si>
  <si>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</si>
  <si>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</si>
  <si>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</si>
  <si>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</si>
  <si>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</si>
  <si>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</si>
  <si>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</si>
  <si>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</si>
  <si>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</si>
  <si>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</si>
  <si>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</si>
  <si>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</si>
  <si>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</si>
  <si>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</si>
  <si>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</si>
  <si>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</si>
  <si>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</si>
  <si>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</si>
  <si>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</si>
  <si>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</si>
  <si>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</si>
  <si>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</si>
  <si>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</si>
  <si>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</si>
  <si>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</si>
  <si>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</si>
  <si>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</si>
  <si>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</si>
  <si>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</si>
  <si>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</si>
  <si>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</si>
  <si>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</si>
  <si>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</si>
  <si>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</si>
  <si>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</si>
  <si>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</si>
  <si>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</si>
  <si>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</si>
  <si>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</si>
  <si>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</si>
  <si>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</si>
  <si>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</si>
  <si>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</si>
  <si>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</si>
  <si>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</si>
  <si>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</si>
  <si>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</si>
  <si>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</si>
  <si>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</si>
  <si>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</si>
  <si>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</si>
  <si>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</si>
  <si>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</si>
  <si>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</si>
  <si>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</si>
  <si>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</si>
  <si>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</si>
  <si>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</si>
  <si>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</si>
  <si>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</si>
  <si>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</si>
  <si>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</si>
  <si>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</si>
  <si>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</si>
  <si>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</si>
  <si>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</si>
  <si>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</si>
  <si>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</si>
  <si>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</si>
  <si>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</si>
  <si>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</si>
  <si>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</si>
  <si>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</si>
  <si>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</si>
  <si>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</si>
  <si>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</si>
  <si>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</si>
  <si>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</si>
  <si>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</si>
  <si>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</si>
  <si>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</si>
  <si>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</si>
  <si>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</si>
  <si>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</si>
  <si>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</si>
  <si>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</si>
  <si>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</si>
  <si>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</si>
  <si>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</si>
  <si>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</si>
  <si>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</si>
  <si>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</si>
  <si>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</si>
  <si>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</si>
  <si>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</si>
  <si>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</si>
  <si>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</si>
  <si>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</si>
  <si>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</si>
  <si>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</si>
  <si>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</si>
  <si>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</si>
  <si>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</si>
  <si>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</si>
  <si>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</si>
  <si>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</si>
  <si>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</si>
  <si>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</si>
  <si>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</si>
  <si>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</si>
  <si>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</si>
  <si>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</si>
  <si>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</si>
  <si>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</si>
  <si>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</si>
  <si>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</si>
  <si>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</si>
  <si>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</si>
  <si>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</si>
  <si>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</si>
  <si>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</si>
  <si>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</si>
  <si>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</si>
  <si>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</si>
  <si>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</si>
  <si>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</si>
  <si>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</si>
  <si>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</si>
  <si>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</si>
  <si>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</si>
  <si>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</si>
  <si>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</si>
  <si>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</si>
  <si>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</si>
  <si>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</si>
  <si>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</si>
  <si>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</si>
  <si>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</si>
  <si>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</si>
  <si>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</si>
  <si>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</si>
  <si>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</si>
  <si>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</si>
  <si>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</si>
  <si>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</si>
  <si>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</si>
  <si>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</si>
  <si>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</si>
  <si>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</si>
  <si>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</si>
  <si>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</si>
  <si>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</si>
  <si>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</si>
  <si>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</si>
  <si>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</si>
  <si>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</si>
  <si>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</si>
  <si>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</si>
  <si>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</si>
  <si>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</si>
  <si>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</si>
  <si>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</si>
  <si>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</si>
  <si>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</si>
  <si>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</si>
  <si>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</si>
  <si>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</si>
  <si>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</si>
  <si>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</si>
  <si>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</si>
  <si>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</si>
  <si>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</si>
  <si>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</si>
  <si>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</si>
  <si>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</si>
  <si>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</si>
  <si>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</si>
  <si>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</si>
  <si>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</si>
  <si>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</si>
  <si>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</si>
  <si>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</si>
  <si>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</si>
  <si>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</si>
  <si>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</si>
  <si>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</si>
  <si>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</si>
  <si>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</si>
  <si>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</si>
  <si>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</si>
  <si>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</si>
  <si>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</si>
  <si>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</si>
  <si>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</si>
  <si>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</si>
  <si>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</si>
  <si>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</si>
  <si>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</si>
  <si>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</si>
  <si>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</si>
  <si>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</si>
  <si>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</si>
  <si>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</si>
  <si>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</si>
  <si>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</si>
  <si>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</si>
  <si>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</si>
  <si>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</si>
  <si>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</si>
  <si>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</si>
  <si>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</si>
  <si>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</si>
  <si>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</si>
  <si>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</si>
  <si>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</si>
  <si>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</si>
  <si>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</si>
  <si>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</si>
  <si>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</si>
  <si>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</si>
  <si>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</si>
  <si>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</si>
  <si>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</si>
  <si>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</si>
  <si>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</si>
  <si>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</si>
  <si>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</si>
  <si>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</si>
  <si>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</si>
  <si>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</si>
  <si>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</si>
  <si>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</si>
  <si>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</si>
  <si>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</si>
  <si>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</si>
  <si>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</si>
  <si>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</si>
  <si>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</si>
  <si>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</si>
  <si>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</si>
  <si>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</si>
  <si>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</si>
  <si>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</si>
  <si>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</si>
  <si>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</si>
  <si>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</si>
  <si>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</si>
  <si>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</si>
  <si>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</si>
  <si>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</si>
  <si>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</si>
  <si>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</si>
  <si>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</si>
  <si>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</si>
  <si>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</si>
  <si>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</si>
  <si>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</si>
  <si>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</si>
  <si>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</si>
  <si>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</si>
  <si>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</si>
  <si>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</si>
  <si>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</si>
  <si>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</si>
  <si>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</si>
  <si>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</si>
  <si>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</si>
  <si>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</si>
  <si>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</si>
  <si>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</si>
  <si>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</si>
  <si>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</si>
  <si>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</si>
  <si>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</si>
  <si>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</si>
  <si>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</si>
  <si>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</si>
  <si>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</si>
  <si>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</si>
  <si>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</si>
  <si>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</si>
  <si>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</si>
  <si>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</si>
  <si>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</si>
  <si>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</si>
  <si>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</si>
  <si>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</si>
  <si>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</si>
  <si>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</si>
  <si>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</si>
  <si>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</si>
  <si>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</si>
  <si>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</si>
  <si>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</si>
  <si>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</si>
  <si>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</si>
  <si>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</si>
  <si>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</si>
  <si>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</si>
  <si>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</si>
  <si>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</si>
  <si>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</si>
  <si>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</si>
  <si>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</si>
  <si>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</si>
  <si>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</si>
  <si>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</si>
  <si>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</si>
  <si>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</si>
  <si>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</si>
  <si>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</si>
  <si>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</si>
  <si>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</si>
  <si>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</si>
  <si>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</si>
  <si>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</si>
  <si>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</si>
  <si>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</si>
  <si>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</si>
  <si>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</si>
  <si>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</si>
  <si>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</si>
  <si>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</si>
  <si>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</si>
  <si>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</si>
  <si>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</si>
  <si>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</si>
  <si>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</si>
  <si>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</si>
  <si>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</si>
  <si>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</si>
  <si>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</si>
  <si>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</si>
  <si>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</si>
  <si>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</si>
  <si>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</si>
  <si>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</si>
  <si>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</si>
  <si>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</si>
  <si>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</si>
  <si>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</si>
  <si>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</si>
  <si>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</si>
  <si>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</si>
  <si>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</si>
  <si>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</si>
  <si>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</si>
  <si>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</si>
  <si>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</si>
  <si>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</si>
  <si>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</si>
  <si>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</si>
  <si>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</si>
  <si>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</si>
  <si>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</si>
  <si>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</si>
  <si>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</si>
  <si>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</si>
  <si>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</si>
  <si>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</si>
  <si>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</si>
  <si>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</si>
  <si>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</si>
  <si>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</si>
  <si>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</si>
  <si>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</si>
  <si>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</si>
  <si>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</si>
  <si>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</si>
  <si>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</si>
  <si>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</si>
  <si>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</si>
  <si>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</si>
  <si>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</si>
  <si>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</si>
  <si>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</si>
  <si>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</si>
  <si>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</si>
  <si>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</si>
  <si>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</si>
  <si>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</si>
  <si>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</si>
  <si>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</si>
  <si>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</si>
  <si>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</si>
  <si>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</si>
  <si>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</si>
  <si>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</si>
  <si>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</si>
  <si>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</si>
  <si>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</si>
  <si>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</si>
  <si>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</si>
  <si>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</si>
  <si>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</si>
  <si>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</si>
  <si>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</si>
  <si>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</si>
  <si>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</si>
  <si>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</si>
  <si>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</si>
  <si>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</si>
  <si>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</si>
  <si>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</si>
  <si>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</si>
  <si>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</si>
  <si>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</si>
  <si>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</si>
  <si>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</si>
  <si>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</si>
  <si>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</si>
  <si>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</si>
  <si>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</si>
  <si>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</si>
  <si>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</si>
  <si>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</si>
  <si>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</si>
  <si>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</si>
  <si>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</si>
  <si>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</si>
  <si>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</si>
  <si>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</si>
  <si>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</si>
  <si>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</si>
  <si>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</si>
  <si>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</si>
  <si>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</si>
  <si>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</si>
  <si>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</si>
  <si>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</si>
  <si>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</si>
  <si>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</si>
  <si>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</si>
  <si>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</si>
  <si>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</si>
  <si>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</si>
  <si>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</si>
  <si>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</si>
  <si>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</si>
  <si>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</si>
  <si>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</si>
  <si>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</si>
  <si>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</si>
  <si>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</si>
  <si>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</si>
  <si>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</si>
  <si>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</si>
  <si>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</si>
  <si>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</si>
  <si>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</si>
  <si>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</si>
  <si>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</si>
  <si>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</si>
  <si>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</si>
  <si>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</si>
  <si>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</si>
  <si>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</si>
  <si>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</si>
  <si>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</si>
  <si>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</si>
  <si>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</si>
  <si>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</si>
  <si>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</si>
  <si>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</si>
  <si>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</si>
  <si>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</si>
  <si>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</si>
  <si>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</si>
  <si>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</si>
  <si>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</si>
  <si>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</si>
  <si>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</si>
  <si>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</si>
  <si>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</si>
  <si>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</si>
  <si>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</si>
  <si>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</si>
  <si>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</si>
  <si>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</si>
  <si>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</si>
  <si>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</si>
  <si>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</si>
  <si>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</si>
  <si>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</si>
  <si>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</si>
  <si>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</si>
  <si>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</si>
  <si>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</si>
  <si>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</si>
  <si>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</si>
  <si>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</si>
  <si>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</si>
  <si>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</si>
  <si>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</si>
  <si>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</si>
  <si>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</si>
  <si>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</si>
  <si>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</si>
  <si>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</si>
  <si>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</si>
  <si>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</si>
  <si>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</si>
  <si>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</si>
  <si>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</si>
  <si>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</si>
  <si>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</si>
  <si>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</si>
  <si>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</si>
  <si>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</si>
  <si>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</si>
  <si>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</si>
  <si>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</si>
  <si>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</si>
  <si>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</si>
  <si>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</si>
  <si>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</si>
  <si>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</si>
  <si>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</si>
  <si>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</si>
  <si>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</si>
  <si>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</si>
  <si>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</si>
  <si>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</si>
  <si>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</si>
  <si>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</si>
  <si>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</si>
  <si>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</si>
  <si>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</si>
  <si>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</si>
  <si>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</si>
  <si>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</si>
  <si>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</si>
  <si>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</si>
  <si>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</si>
  <si>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</si>
  <si>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</si>
  <si>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</si>
  <si>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</si>
  <si>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</si>
  <si>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</si>
  <si>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</si>
  <si>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</si>
  <si>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</si>
  <si>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</si>
  <si>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</si>
  <si>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</si>
  <si>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</si>
  <si>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</si>
  <si>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</si>
  <si>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</si>
  <si>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</si>
  <si>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</si>
  <si>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</si>
  <si>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</si>
  <si>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</si>
  <si>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</si>
  <si>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</si>
  <si>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</si>
  <si>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</si>
  <si>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</si>
  <si>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</si>
  <si>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</si>
  <si>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</si>
  <si>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</si>
  <si>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</si>
  <si>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</si>
  <si>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</si>
  <si>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</si>
  <si>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</si>
  <si>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</si>
  <si>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</si>
  <si>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</si>
  <si>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</si>
  <si>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</si>
  <si>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</si>
  <si>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</si>
  <si>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</si>
  <si>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</si>
  <si>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</si>
  <si>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</si>
  <si>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</si>
  <si>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</si>
  <si>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</si>
  <si>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</si>
  <si>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</si>
  <si>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</si>
  <si>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</si>
  <si>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</si>
  <si>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</si>
  <si>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</si>
  <si>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</si>
  <si>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</si>
  <si>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</si>
  <si>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</si>
  <si>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</si>
  <si>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</si>
  <si>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</si>
  <si>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</si>
  <si>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</si>
  <si>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</si>
  <si>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</si>
  <si>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</si>
  <si>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</si>
  <si>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</si>
  <si>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</si>
  <si>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</si>
  <si>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</si>
  <si>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</si>
  <si>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</si>
  <si>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</si>
  <si>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</si>
  <si>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</si>
  <si>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</si>
  <si>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</si>
  <si>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</si>
  <si>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</si>
  <si>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</si>
  <si>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</si>
  <si>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</si>
  <si>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</si>
  <si>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</si>
  <si>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</si>
  <si>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</si>
  <si>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</si>
  <si>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</si>
  <si>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</si>
  <si>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</si>
  <si>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</si>
  <si>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</si>
  <si>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</si>
  <si>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</si>
  <si>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</si>
  <si>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</si>
  <si>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</si>
  <si>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</si>
  <si>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</si>
  <si>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</si>
  <si>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</si>
  <si>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</si>
  <si>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</si>
  <si>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</si>
  <si>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</si>
  <si>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</si>
  <si>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</si>
  <si>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</si>
  <si>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</si>
  <si>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</si>
  <si>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</si>
  <si>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</si>
  <si>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</si>
  <si>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</si>
  <si>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</si>
  <si>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</si>
  <si>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</si>
  <si>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</si>
  <si>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</si>
  <si>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</si>
  <si>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</si>
  <si>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</si>
  <si>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</si>
  <si>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</si>
  <si>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</si>
  <si>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</si>
  <si>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</si>
  <si>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</si>
  <si>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</si>
  <si>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</si>
  <si>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</si>
  <si>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</si>
  <si>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</si>
  <si>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</si>
  <si>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</si>
  <si>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</si>
  <si>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</si>
  <si>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</si>
  <si>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</si>
  <si>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</si>
  <si>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</si>
  <si>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</si>
  <si>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</si>
  <si>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</si>
  <si>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</si>
  <si>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</si>
  <si>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</si>
  <si>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</si>
  <si>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</si>
  <si>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</si>
  <si>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</si>
  <si>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</si>
  <si>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</si>
  <si>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</si>
  <si>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</si>
  <si>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</si>
  <si>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</si>
  <si>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</si>
  <si>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</si>
  <si>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</si>
  <si>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</si>
  <si>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</si>
  <si>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</si>
  <si>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</si>
  <si>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</si>
  <si>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</si>
  <si>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</si>
  <si>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</si>
  <si>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</si>
  <si>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</si>
  <si>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</si>
  <si>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</si>
  <si>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</si>
  <si>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</si>
  <si>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</si>
  <si>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</si>
  <si>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</si>
  <si>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</si>
  <si>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</si>
  <si>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</si>
  <si>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</si>
  <si>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</si>
  <si>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</si>
  <si>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</si>
  <si>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</si>
  <si>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</si>
  <si>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</si>
  <si>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</si>
  <si>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</si>
  <si>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</si>
  <si>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</si>
  <si>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</si>
  <si>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</si>
  <si>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</si>
  <si>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</si>
  <si>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</si>
  <si>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</si>
  <si>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</si>
  <si>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</si>
  <si>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</si>
  <si>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</si>
  <si>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</si>
  <si>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</si>
  <si>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</si>
  <si>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</si>
  <si>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</si>
  <si>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</si>
  <si>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</si>
  <si>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</si>
  <si>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</si>
  <si>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</si>
  <si>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</si>
  <si>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</si>
  <si>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</si>
  <si>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</si>
  <si>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</si>
  <si>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</si>
  <si>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</si>
  <si>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</si>
  <si>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</si>
  <si>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</si>
  <si>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</si>
  <si>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</si>
  <si>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</si>
  <si>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</si>
  <si>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</si>
  <si>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</si>
  <si>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</si>
  <si>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</si>
  <si>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</si>
  <si>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</si>
  <si>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</si>
  <si>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</si>
  <si>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</si>
  <si>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</si>
  <si>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</si>
  <si>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</si>
  <si>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</si>
  <si>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</si>
  <si>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</si>
  <si>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</si>
  <si>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</si>
  <si>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</si>
  <si>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</si>
  <si>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</si>
  <si>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</si>
  <si>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</si>
  <si>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</si>
  <si>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</si>
  <si>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</si>
  <si>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</si>
  <si>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</si>
  <si>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</si>
  <si>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</si>
  <si>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</si>
  <si>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</si>
  <si>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</si>
  <si>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</si>
  <si>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</si>
  <si>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</si>
  <si>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</si>
  <si>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</si>
  <si>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</si>
  <si>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</si>
  <si>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</si>
  <si>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</si>
  <si>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</si>
  <si>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</si>
  <si>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</si>
  <si>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</si>
  <si>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</si>
  <si>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</si>
  <si>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</si>
  <si>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</si>
  <si>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</si>
  <si>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</si>
  <si>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</si>
  <si>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</si>
  <si>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</si>
  <si>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</si>
  <si>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</si>
  <si>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</si>
  <si>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</si>
  <si>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</si>
  <si>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</si>
  <si>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</si>
  <si>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</si>
  <si>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</si>
  <si>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</si>
  <si>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</si>
  <si>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</si>
  <si>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</si>
  <si>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</si>
  <si>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</si>
  <si>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</si>
  <si>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</si>
  <si>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</si>
  <si>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</si>
  <si>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</si>
  <si>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</si>
  <si>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</si>
  <si>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</si>
  <si>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</si>
  <si>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</si>
  <si>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</si>
  <si>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</si>
  <si>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</si>
  <si>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</si>
  <si>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</si>
  <si>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</si>
  <si>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</si>
  <si>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</si>
  <si>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</si>
  <si>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</si>
  <si>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</si>
  <si>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</si>
  <si>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</si>
  <si>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</si>
  <si>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</si>
  <si>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</si>
  <si>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</si>
  <si>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</si>
  <si>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</si>
  <si>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</si>
  <si>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</si>
  <si>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</si>
  <si>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</si>
  <si>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</si>
  <si>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</si>
  <si>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</si>
  <si>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</si>
  <si>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</si>
  <si>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</si>
  <si>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</si>
  <si>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</si>
  <si>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</si>
  <si>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</si>
  <si>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</si>
  <si>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</si>
  <si>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</si>
  <si>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</si>
  <si>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</si>
  <si>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</si>
  <si>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</si>
  <si>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</si>
  <si>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</si>
  <si>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</si>
  <si>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</si>
  <si>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</si>
  <si>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</si>
  <si>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</si>
  <si>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</si>
  <si>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</si>
  <si>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</si>
  <si>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</si>
  <si>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</si>
  <si>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</si>
  <si>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</si>
  <si>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</si>
  <si>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</si>
  <si>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</si>
  <si>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</si>
  <si>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</si>
  <si>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</si>
  <si>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</si>
  <si>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</si>
  <si>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</si>
  <si>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</si>
  <si>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</si>
  <si>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</si>
  <si>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</si>
  <si>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</si>
  <si>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</si>
  <si>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</si>
  <si>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</si>
  <si>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</si>
  <si>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</si>
  <si>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</si>
  <si>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</si>
  <si>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</si>
  <si>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</si>
  <si>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</si>
  <si>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</si>
  <si>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</si>
  <si>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</si>
  <si>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</si>
  <si>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</si>
  <si>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</si>
  <si>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</si>
  <si>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</si>
  <si>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</si>
  <si>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</si>
  <si>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</si>
  <si>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</si>
  <si>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</si>
  <si>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</si>
  <si>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</si>
  <si>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</si>
  <si>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</si>
  <si>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</si>
  <si>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</si>
  <si>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</si>
  <si>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</si>
  <si>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</si>
  <si>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</si>
  <si>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</si>
  <si>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</si>
  <si>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</si>
  <si>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</si>
  <si>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</si>
  <si>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</si>
  <si>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</si>
  <si>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</si>
  <si>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</si>
  <si>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</si>
  <si>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</si>
  <si>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</si>
  <si>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</si>
  <si>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</si>
  <si>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</si>
  <si>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</si>
  <si>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</si>
  <si>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</si>
  <si>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</si>
  <si>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</si>
  <si>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</si>
  <si>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</si>
  <si>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</si>
  <si>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</si>
  <si>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</si>
  <si>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</si>
  <si>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</si>
  <si>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</si>
  <si>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</si>
  <si>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</si>
  <si>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</si>
  <si>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</si>
  <si>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</si>
  <si>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</si>
  <si>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</si>
  <si>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</si>
  <si>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</si>
  <si>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</si>
  <si>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</si>
  <si>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</si>
  <si>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</si>
  <si>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</si>
  <si>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</si>
  <si>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</si>
  <si>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</si>
  <si>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</si>
  <si>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</si>
  <si>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</si>
  <si>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</si>
  <si>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</si>
  <si>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</si>
  <si>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</si>
  <si>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</si>
  <si>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</si>
  <si>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</si>
  <si>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</si>
  <si>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</si>
  <si>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</si>
  <si>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</si>
  <si>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</si>
  <si>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</si>
  <si>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</si>
  <si>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</si>
  <si>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</si>
  <si>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</si>
  <si>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</si>
  <si>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</si>
  <si>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</si>
  <si>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</si>
  <si>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</si>
  <si>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</si>
  <si>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</si>
  <si>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</si>
  <si>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</si>
  <si>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</si>
  <si>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</si>
  <si>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</si>
  <si>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</si>
  <si>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</si>
  <si>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</si>
  <si>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</si>
  <si>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</si>
  <si>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</si>
  <si>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</si>
  <si>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</si>
  <si>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</si>
  <si>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</si>
  <si>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</si>
  <si>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</si>
  <si>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</si>
  <si>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</si>
  <si>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</si>
  <si>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</si>
  <si>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</si>
  <si>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</si>
  <si>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</si>
  <si>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</si>
  <si>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</si>
  <si>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</si>
  <si>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</si>
  <si>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</si>
  <si>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</si>
  <si>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</si>
  <si>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</si>
  <si>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</si>
  <si>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</si>
  <si>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</si>
  <si>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</si>
  <si>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</si>
  <si>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</si>
  <si>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</si>
  <si>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</si>
  <si>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</si>
  <si>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</si>
  <si>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</si>
  <si>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</si>
  <si>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</si>
  <si>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</si>
  <si>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</si>
  <si>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</si>
  <si>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</si>
  <si>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</si>
  <si>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</si>
  <si>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</si>
  <si>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</si>
  <si>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</si>
  <si>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</si>
  <si>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</si>
  <si>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</si>
  <si>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</si>
  <si>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</si>
  <si>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</si>
  <si>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</si>
  <si>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</si>
  <si>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</si>
  <si>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</si>
  <si>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</si>
  <si>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</si>
  <si>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</si>
  <si>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</si>
  <si>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</si>
  <si>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</si>
  <si>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</si>
  <si>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</si>
  <si>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</si>
  <si>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</si>
  <si>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</si>
  <si>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</si>
  <si>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</si>
  <si>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</si>
  <si>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</si>
  <si>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</si>
  <si>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</si>
  <si>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</si>
  <si>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</si>
  <si>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</si>
  <si>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</si>
  <si>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</si>
  <si>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</si>
  <si>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</si>
  <si>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</si>
  <si>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</si>
  <si>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</si>
  <si>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</si>
  <si>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</si>
  <si>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</si>
  <si>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</si>
  <si>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</si>
  <si>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</si>
  <si>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</si>
  <si>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</si>
  <si>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</si>
  <si>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</si>
  <si>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</si>
  <si>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</si>
  <si>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</si>
  <si>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</si>
  <si>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</si>
  <si>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</si>
  <si>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</si>
  <si>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</si>
  <si>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</si>
  <si>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</si>
  <si>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</si>
  <si>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</si>
  <si>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</si>
  <si>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</si>
  <si>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</si>
  <si>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</si>
  <si>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</si>
  <si>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</si>
  <si>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</si>
  <si>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</si>
  <si>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</si>
  <si>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</si>
  <si>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</si>
  <si>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</si>
  <si>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</si>
  <si>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</si>
  <si>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</si>
  <si>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</si>
  <si>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</si>
  <si>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</si>
  <si>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</si>
  <si>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</si>
  <si>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</si>
  <si>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</si>
  <si>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</si>
  <si>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</si>
  <si>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</si>
  <si>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</si>
  <si>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</si>
  <si>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</si>
  <si>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</si>
  <si>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</si>
  <si>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</si>
  <si>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</si>
  <si>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</si>
  <si>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</si>
  <si>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</si>
  <si>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</si>
  <si>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</si>
  <si>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</si>
  <si>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</si>
  <si>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</si>
  <si>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</si>
  <si>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</si>
  <si>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</si>
  <si>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</si>
  <si>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</si>
  <si>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</si>
  <si>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</si>
  <si>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</si>
  <si>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</si>
  <si>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</si>
  <si>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</si>
  <si>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</si>
  <si>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</si>
  <si>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</si>
  <si>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</si>
  <si>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</si>
  <si>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</si>
  <si>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</si>
  <si>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</si>
  <si>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</si>
  <si>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</si>
  <si>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</si>
  <si>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</si>
  <si>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</si>
  <si>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</si>
  <si>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</si>
  <si>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</si>
  <si>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</si>
  <si>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</si>
  <si>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</si>
  <si>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</si>
  <si>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</si>
  <si>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</si>
  <si>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</si>
  <si>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</si>
  <si>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</si>
  <si>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</si>
  <si>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</si>
  <si>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</si>
  <si>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</si>
  <si>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</si>
  <si>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</si>
  <si>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</si>
  <si>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</si>
  <si>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</si>
  <si>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</si>
  <si>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</si>
  <si>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</si>
  <si>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</si>
  <si>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</si>
  <si>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</si>
  <si>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</si>
  <si>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</si>
  <si>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</si>
  <si>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</si>
  <si>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</si>
  <si>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</si>
  <si>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</si>
  <si>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</si>
  <si>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</si>
  <si>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</si>
  <si>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</si>
  <si>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</si>
  <si>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</si>
  <si>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</si>
  <si>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</si>
  <si>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</si>
  <si>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</si>
  <si>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</si>
  <si>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</si>
  <si>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</si>
  <si>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</si>
  <si>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</si>
  <si>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</si>
  <si>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</si>
  <si>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</si>
  <si>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</si>
  <si>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</si>
  <si>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</si>
  <si>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</si>
  <si>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</si>
  <si>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</si>
  <si>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</si>
  <si>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</si>
  <si>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</si>
  <si>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</si>
  <si>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</si>
  <si>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</si>
  <si>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</si>
  <si>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</si>
  <si>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</si>
  <si>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</si>
  <si>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</si>
  <si>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</si>
  <si>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</si>
  <si>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</si>
  <si>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</si>
  <si>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</si>
  <si>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</si>
  <si>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</si>
  <si>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</si>
  <si>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</si>
  <si>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</si>
  <si>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</si>
  <si>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</si>
  <si>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</si>
  <si>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</si>
  <si>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</si>
  <si>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</si>
  <si>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</si>
  <si>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</si>
  <si>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</si>
  <si>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</si>
  <si>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</si>
  <si>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</si>
  <si>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</si>
  <si>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</si>
  <si>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</si>
  <si>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</si>
  <si>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</si>
  <si>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</si>
  <si>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</si>
  <si>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</si>
  <si>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</si>
  <si>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</si>
  <si>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</si>
  <si>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</si>
  <si>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</si>
  <si>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</si>
  <si>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</si>
  <si>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</si>
  <si>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</si>
  <si>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</si>
  <si>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</si>
  <si>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</si>
  <si>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</si>
  <si>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</si>
  <si>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</si>
  <si>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</si>
  <si>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</si>
  <si>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</si>
  <si>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</si>
  <si>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</si>
  <si>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</si>
  <si>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</si>
  <si>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</si>
  <si>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</si>
  <si>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</si>
  <si>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</si>
  <si>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</si>
  <si>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</si>
  <si>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</si>
  <si>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</si>
  <si>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</si>
  <si>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</si>
  <si>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</si>
  <si>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</si>
  <si>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</si>
  <si>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</si>
  <si>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</si>
  <si>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</si>
  <si>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</si>
  <si>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</si>
  <si>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</si>
  <si>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</si>
  <si>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</si>
  <si>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</si>
  <si>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</si>
  <si>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</si>
  <si>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</si>
  <si>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</si>
  <si>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</si>
  <si>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</si>
  <si>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</si>
  <si>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</si>
  <si>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</si>
  <si>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</si>
  <si>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</si>
  <si>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</si>
  <si>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</si>
  <si>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</si>
  <si>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</si>
  <si>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</si>
  <si>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</si>
  <si>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</si>
  <si>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</si>
  <si>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</si>
  <si>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</si>
  <si>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</si>
  <si>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</si>
  <si>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</si>
  <si>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</si>
  <si>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</si>
  <si>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</si>
  <si>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</si>
  <si>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</si>
  <si>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</si>
  <si>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</si>
  <si>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</si>
  <si>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</si>
  <si>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</si>
  <si>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</si>
  <si>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</si>
  <si>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</si>
  <si>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</si>
  <si>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</si>
  <si>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</si>
  <si>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</si>
  <si>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</si>
  <si>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</si>
  <si>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</si>
  <si>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</si>
  <si>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</si>
  <si>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</si>
  <si>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</si>
  <si>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</si>
  <si>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</si>
  <si>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</si>
  <si>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</si>
  <si>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</si>
  <si>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</si>
  <si>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</si>
  <si>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</si>
  <si>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</si>
  <si>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</si>
  <si>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</si>
  <si>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</si>
  <si>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</si>
  <si>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</si>
  <si>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</si>
  <si>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</si>
  <si>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</si>
  <si>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</si>
  <si>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</si>
  <si>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</si>
  <si>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</si>
  <si>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</si>
  <si>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</si>
  <si>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</si>
  <si>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</si>
  <si>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</si>
  <si>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</si>
  <si>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</si>
  <si>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</si>
  <si>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</si>
  <si>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</si>
  <si>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</si>
  <si>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</si>
  <si>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</si>
  <si>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</si>
  <si>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</si>
  <si>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</si>
  <si>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</si>
  <si>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</si>
  <si>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</si>
  <si>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</si>
  <si>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</si>
  <si>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</si>
  <si>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</si>
  <si>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</si>
  <si>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</si>
  <si>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</si>
  <si>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</si>
  <si>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</si>
  <si>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</si>
  <si>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</si>
  <si>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</si>
  <si>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</si>
  <si>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</si>
  <si>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</si>
  <si>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</si>
  <si>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</si>
  <si>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</si>
  <si>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</si>
  <si>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</si>
  <si>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</si>
  <si>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</si>
  <si>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</si>
  <si>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</si>
  <si>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</si>
  <si>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</si>
  <si>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</si>
  <si>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</si>
  <si>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</si>
  <si>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</si>
  <si>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</si>
  <si>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</si>
  <si>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</si>
  <si>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</si>
  <si>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</si>
  <si>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</si>
  <si>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</si>
  <si>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</si>
  <si>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</si>
  <si>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</si>
  <si>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</si>
  <si>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</si>
  <si>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</si>
  <si>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</si>
  <si>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</si>
  <si>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</si>
  <si>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</si>
  <si>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</si>
  <si>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</si>
  <si>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</si>
  <si>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</si>
  <si>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</si>
  <si>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</si>
  <si>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</si>
  <si>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</si>
  <si>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</si>
  <si>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</si>
  <si>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</si>
  <si>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</si>
  <si>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</si>
  <si>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</si>
  <si>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</si>
  <si>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</si>
  <si>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</si>
  <si>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</si>
  <si>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</si>
  <si>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</si>
  <si>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</si>
  <si>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</si>
  <si>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</si>
  <si>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</si>
  <si>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</si>
  <si>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</si>
  <si>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</si>
  <si>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</si>
  <si>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</si>
  <si>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</si>
  <si>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</si>
  <si>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</si>
  <si>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</si>
  <si>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</si>
  <si>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</si>
  <si>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</si>
  <si>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</si>
  <si>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</si>
  <si>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</si>
  <si>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</si>
  <si>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</si>
  <si>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</si>
  <si>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</si>
  <si>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</si>
  <si>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</si>
  <si>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</si>
  <si>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</si>
  <si>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</si>
  <si>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</si>
  <si>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</si>
  <si>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</si>
  <si>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</si>
  <si>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</si>
  <si>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</si>
  <si>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</si>
  <si>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</si>
  <si>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</si>
  <si>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</si>
  <si>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</si>
  <si>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</si>
  <si>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</si>
  <si>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</si>
  <si>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</si>
  <si>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</si>
  <si>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</si>
  <si>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</si>
  <si>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</si>
  <si>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</si>
  <si>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</si>
  <si>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</si>
  <si>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</si>
  <si>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</si>
  <si>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</si>
  <si>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</si>
  <si>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</si>
  <si>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</si>
  <si>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</si>
  <si>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</si>
  <si>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</si>
  <si>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</si>
  <si>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</si>
  <si>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</si>
  <si>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</si>
  <si>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</si>
  <si>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</si>
  <si>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</si>
  <si>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</si>
  <si>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</si>
  <si>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</si>
  <si>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</si>
  <si>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</si>
  <si>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</si>
  <si>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</si>
  <si>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</si>
  <si>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</si>
  <si>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</si>
  <si>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</si>
  <si>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</si>
  <si>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</si>
  <si>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</si>
  <si>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</si>
  <si>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</si>
  <si>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</si>
  <si>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</si>
  <si>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</si>
  <si>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</si>
  <si>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</si>
  <si>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</si>
  <si>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</si>
  <si>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</si>
  <si>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</si>
  <si>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</si>
  <si>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</si>
  <si>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</si>
  <si>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</si>
  <si>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</si>
  <si>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</si>
  <si>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</si>
  <si>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</si>
  <si>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</si>
  <si>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</si>
  <si>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</si>
  <si>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</si>
  <si>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</si>
  <si>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</si>
  <si>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</si>
  <si>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</si>
  <si>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</si>
  <si>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</si>
  <si>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</si>
  <si>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</si>
  <si>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</si>
  <si>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</si>
  <si>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</si>
  <si>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</si>
  <si>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</si>
  <si>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</si>
  <si>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</si>
  <si>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</si>
  <si>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</si>
  <si>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</si>
  <si>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</si>
  <si>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</si>
  <si>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</si>
  <si>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</si>
  <si>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</si>
  <si>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</si>
  <si>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</si>
  <si>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</si>
  <si>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</si>
  <si>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</si>
  <si>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</si>
  <si>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</si>
  <si>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</si>
  <si>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</si>
  <si>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</si>
  <si>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</si>
  <si>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</si>
  <si>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</si>
  <si>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</si>
  <si>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</si>
  <si>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</si>
  <si>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</si>
  <si>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</si>
  <si>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</si>
  <si>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</si>
  <si>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</si>
  <si>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</si>
  <si>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</si>
  <si>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</si>
  <si>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</si>
  <si>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</si>
  <si>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</si>
  <si>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</si>
  <si>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</si>
  <si>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</si>
  <si>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</si>
  <si>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</si>
  <si>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</si>
  <si>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</si>
  <si>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</si>
  <si>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</si>
  <si>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</si>
  <si>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</si>
  <si>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</si>
  <si>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</si>
  <si>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</si>
  <si>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</si>
  <si>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</si>
  <si>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</si>
  <si>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</si>
  <si>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</si>
  <si>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</si>
  <si>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</si>
  <si>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</si>
  <si>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</si>
  <si>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</si>
  <si>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</si>
  <si>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</si>
  <si>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</si>
  <si>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</si>
  <si>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</si>
  <si>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</si>
  <si>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</si>
  <si>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</si>
  <si>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</si>
  <si>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</si>
  <si>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</si>
  <si>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</si>
  <si>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</si>
  <si>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</si>
  <si>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</si>
  <si>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</si>
  <si>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</si>
  <si>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</si>
  <si>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</si>
  <si>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</si>
  <si>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</si>
  <si>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</si>
  <si>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</si>
  <si>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</si>
  <si>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</si>
  <si>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</si>
  <si>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</si>
  <si>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</si>
  <si>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</si>
  <si>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</si>
  <si>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</si>
  <si>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</si>
  <si>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</si>
  <si>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</si>
  <si>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</si>
  <si>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</si>
  <si>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</si>
  <si>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</si>
  <si>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</si>
  <si>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</si>
  <si>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</si>
  <si>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</si>
  <si>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</si>
  <si>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</si>
  <si>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</si>
  <si>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</si>
  <si>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</si>
  <si>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</si>
  <si>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</si>
  <si>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</si>
  <si>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</si>
  <si>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</si>
  <si>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</si>
  <si>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</si>
  <si>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</si>
  <si>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</si>
  <si>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</si>
  <si>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</si>
  <si>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</si>
  <si>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</si>
  <si>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</si>
  <si>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</si>
  <si>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</si>
  <si>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</si>
  <si>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</si>
  <si>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</si>
  <si>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</si>
  <si>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</si>
  <si>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</si>
  <si>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</si>
  <si>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</si>
  <si>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</si>
  <si>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</si>
  <si>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</si>
  <si>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</si>
  <si>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</si>
  <si>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</si>
  <si>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</si>
  <si>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</si>
  <si>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</si>
  <si>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</si>
  <si>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</si>
  <si>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</si>
  <si>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</si>
  <si>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</si>
  <si>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</si>
  <si>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</si>
  <si>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</si>
  <si>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</si>
  <si>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</si>
  <si>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</si>
  <si>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</si>
  <si>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</si>
  <si>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</si>
  <si>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</si>
  <si>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</si>
  <si>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</si>
  <si>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</si>
  <si>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</si>
  <si>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</si>
  <si>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</si>
  <si>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</si>
  <si>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</si>
  <si>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</si>
  <si>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</si>
  <si>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</si>
  <si>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</si>
  <si>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</si>
  <si>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</si>
  <si>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</si>
  <si>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</si>
  <si>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</si>
  <si>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</si>
  <si>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</si>
  <si>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</si>
  <si>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</si>
  <si>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</si>
  <si>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</si>
  <si>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</si>
  <si>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</si>
  <si>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</si>
  <si>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</si>
  <si>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</si>
  <si>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</si>
  <si>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</si>
  <si>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</si>
  <si>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</si>
  <si>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</si>
  <si>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</si>
  <si>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</si>
  <si>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</si>
  <si>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</si>
  <si>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</si>
  <si>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</si>
  <si>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</si>
  <si>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</si>
  <si>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</si>
  <si>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</si>
  <si>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</si>
  <si>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</si>
  <si>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</si>
  <si>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</si>
  <si>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</si>
  <si>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</si>
  <si>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</si>
  <si>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</si>
  <si>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</si>
  <si>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</si>
  <si>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</si>
  <si>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</si>
  <si>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</si>
  <si>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</si>
  <si>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</si>
  <si>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</si>
  <si>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</si>
  <si>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</si>
  <si>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</si>
  <si>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</si>
  <si>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</si>
  <si>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</si>
  <si>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</si>
  <si>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</si>
  <si>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</si>
  <si>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</si>
  <si>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</si>
  <si>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</si>
  <si>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</si>
  <si>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</si>
  <si>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</si>
  <si>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</si>
  <si>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</si>
  <si>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</si>
  <si>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</si>
  <si>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</si>
  <si>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</si>
  <si>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</si>
  <si>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</si>
  <si>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</si>
  <si>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</si>
  <si>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</si>
  <si>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</si>
  <si>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</si>
  <si>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</si>
  <si>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</si>
  <si>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</si>
  <si>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</si>
  <si>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</si>
  <si>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</si>
  <si>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</si>
  <si>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</si>
  <si>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</si>
  <si>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</si>
  <si>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</si>
  <si>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</si>
  <si>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</si>
  <si>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</si>
  <si>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</si>
  <si>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</si>
  <si>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</si>
  <si>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</si>
  <si>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</si>
  <si>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</si>
  <si>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</si>
  <si>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</si>
  <si>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</si>
  <si>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</si>
  <si>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</si>
  <si>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</si>
  <si>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</si>
  <si>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</si>
  <si>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</si>
  <si>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</si>
  <si>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</si>
  <si>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</si>
  <si>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</si>
  <si>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</si>
  <si>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</si>
  <si>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</si>
  <si>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</si>
  <si>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</si>
  <si>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</si>
  <si>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</si>
  <si>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</si>
  <si>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</si>
  <si>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</si>
  <si>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</si>
  <si>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</si>
  <si>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</si>
  <si>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</si>
  <si>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</si>
  <si>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</si>
  <si>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</si>
  <si>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</si>
  <si>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</si>
  <si>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</si>
  <si>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</si>
  <si>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</si>
  <si>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</si>
  <si>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</si>
  <si>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</si>
  <si>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</si>
  <si>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</si>
  <si>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</si>
  <si>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</si>
  <si>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</si>
  <si>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</si>
  <si>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</si>
  <si>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</si>
  <si>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</si>
  <si>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</si>
  <si>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</si>
  <si>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</si>
  <si>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</si>
  <si>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</si>
  <si>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</si>
  <si>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</si>
  <si>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</si>
  <si>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</si>
  <si>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</si>
  <si>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</si>
  <si>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</si>
  <si>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</si>
  <si>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</si>
  <si>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</si>
  <si>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</si>
  <si>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</si>
  <si>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</si>
  <si>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</si>
  <si>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</si>
  <si>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</si>
  <si>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</si>
  <si>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</si>
  <si>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</si>
  <si>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</si>
  <si>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</si>
  <si>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</si>
  <si>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</si>
  <si>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</si>
  <si>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</si>
  <si>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</si>
  <si>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</si>
  <si>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</si>
  <si>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</si>
  <si>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</si>
  <si>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</si>
  <si>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</si>
  <si>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</si>
  <si>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</si>
  <si>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</si>
  <si>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</si>
  <si>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</si>
  <si>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</si>
  <si>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</si>
  <si>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</si>
  <si>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</si>
  <si>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</si>
  <si>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</si>
  <si>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</si>
  <si>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</si>
  <si>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</si>
  <si>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</si>
  <si>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</si>
  <si>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</si>
  <si>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</si>
  <si>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</si>
  <si>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</si>
  <si>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</si>
  <si>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</si>
  <si>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</si>
  <si>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</si>
  <si>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</si>
  <si>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</si>
  <si>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</si>
  <si>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</si>
  <si>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</si>
  <si>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</si>
  <si>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</si>
  <si>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</si>
  <si>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</si>
  <si>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</si>
  <si>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</si>
  <si>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</si>
  <si>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</si>
  <si>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</si>
  <si>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</si>
  <si>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</si>
  <si>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</si>
  <si>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</si>
  <si>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</si>
  <si>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</si>
  <si>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</si>
  <si>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</si>
  <si>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</si>
  <si>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</si>
  <si>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</si>
  <si>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</si>
  <si>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</si>
  <si>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</si>
  <si>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</si>
  <si>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</si>
  <si>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</si>
  <si>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</si>
  <si>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</si>
  <si>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</si>
  <si>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</si>
  <si>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</si>
  <si>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</si>
  <si>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</si>
  <si>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</si>
  <si>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</si>
  <si>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</si>
  <si>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</si>
  <si>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</si>
  <si>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</si>
  <si>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</si>
  <si>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</si>
  <si>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</si>
  <si>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</si>
  <si>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</si>
  <si>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</si>
  <si>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</si>
  <si>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</si>
  <si>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</si>
  <si>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</si>
  <si>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</si>
  <si>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</si>
  <si>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</si>
  <si>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</si>
  <si>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</si>
  <si>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</si>
  <si>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</si>
  <si>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</si>
  <si>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</si>
  <si>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</si>
  <si>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</si>
  <si>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</si>
  <si>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</si>
  <si>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</si>
  <si>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</si>
  <si>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</si>
  <si>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</si>
  <si>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</si>
  <si>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</si>
  <si>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</si>
  <si>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</si>
  <si>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</si>
  <si>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</si>
  <si>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</si>
  <si>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</si>
  <si>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</si>
  <si>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</si>
  <si>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</si>
  <si>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</si>
  <si>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</si>
  <si>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</si>
  <si>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</si>
  <si>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</si>
  <si>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</si>
  <si>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</si>
  <si>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</si>
  <si>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</si>
  <si>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</si>
  <si>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</si>
  <si>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</si>
  <si>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</si>
  <si>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</si>
  <si>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</si>
  <si>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</si>
  <si>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</si>
  <si>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</si>
  <si>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</si>
  <si>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</si>
  <si>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</si>
  <si>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</si>
  <si>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</si>
  <si>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</si>
  <si>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</si>
  <si>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</si>
  <si>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</si>
  <si>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</si>
  <si>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</si>
  <si>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</si>
  <si>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</si>
  <si>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</si>
  <si>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</si>
  <si>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</si>
  <si>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</si>
  <si>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</si>
  <si>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</si>
  <si>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</si>
  <si>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</si>
  <si>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</si>
  <si>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</si>
  <si>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</si>
  <si>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</si>
  <si>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</si>
  <si>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</si>
  <si>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</si>
  <si>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</si>
  <si>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</si>
  <si>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</si>
  <si>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</si>
  <si>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</si>
  <si>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</si>
  <si>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</si>
  <si>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</si>
  <si>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</si>
  <si>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</si>
  <si>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</si>
  <si>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</si>
  <si>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</si>
  <si>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</si>
  <si>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</si>
  <si>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</si>
  <si>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</si>
  <si>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</si>
  <si>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</si>
  <si>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</si>
  <si>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</si>
  <si>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</si>
  <si>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</si>
  <si>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</si>
  <si>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</si>
  <si>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</si>
  <si>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</si>
  <si>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</si>
  <si>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</si>
  <si>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</si>
  <si>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</si>
  <si>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</si>
  <si>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</si>
  <si>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</si>
  <si>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</si>
  <si>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</si>
  <si>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</si>
  <si>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</si>
  <si>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</si>
  <si>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</si>
  <si>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</si>
  <si>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</si>
  <si>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</si>
  <si>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</si>
  <si>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</si>
  <si>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</si>
  <si>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</si>
  <si>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</si>
  <si>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</si>
  <si>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</si>
  <si>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</si>
  <si>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</si>
  <si>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</si>
  <si>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</si>
  <si>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</si>
  <si>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</si>
  <si>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</si>
  <si>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</si>
  <si>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</si>
  <si>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</si>
  <si>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</si>
  <si>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</si>
  <si>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</si>
  <si>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</si>
  <si>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</si>
  <si>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</si>
  <si>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</si>
  <si>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</si>
  <si>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</si>
  <si>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</si>
  <si>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</si>
  <si>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</si>
  <si>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</si>
  <si>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</si>
  <si>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</si>
  <si>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</si>
  <si>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</si>
  <si>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</si>
  <si>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</si>
  <si>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</si>
  <si>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</si>
  <si>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</si>
  <si>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</si>
  <si>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</si>
  <si>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</si>
  <si>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</si>
  <si>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</si>
  <si>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</si>
  <si>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</si>
  <si>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</si>
  <si>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</si>
  <si>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</si>
  <si>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</si>
  <si>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</si>
  <si>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</si>
  <si>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</si>
  <si>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</si>
  <si>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</si>
  <si>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</si>
  <si>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</si>
  <si>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</si>
  <si>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</si>
  <si>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</si>
  <si>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</si>
  <si>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</si>
  <si>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</si>
  <si>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</si>
  <si>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</si>
  <si>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</si>
  <si>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</si>
  <si>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</si>
  <si>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</si>
  <si>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</si>
  <si>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</si>
  <si>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</si>
  <si>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</si>
  <si>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</si>
  <si>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</si>
  <si>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</si>
  <si>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</si>
  <si>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</si>
  <si>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</si>
  <si>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</si>
  <si>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</si>
  <si>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</si>
  <si>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</si>
  <si>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</si>
  <si>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</si>
  <si>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</si>
  <si>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</si>
  <si>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</si>
  <si>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</si>
  <si>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</si>
  <si>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</si>
  <si>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</si>
  <si>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</si>
  <si>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</si>
  <si>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</si>
  <si>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</si>
  <si>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</si>
  <si>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</si>
  <si>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</si>
  <si>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</si>
  <si>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</si>
  <si>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</si>
  <si>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</si>
  <si>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</si>
  <si>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</si>
  <si>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</si>
  <si>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</si>
  <si>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</si>
  <si>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</si>
  <si>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</si>
  <si>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</si>
  <si>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</si>
  <si>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</si>
  <si>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</si>
  <si>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</si>
  <si>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</si>
  <si>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</si>
  <si>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</si>
  <si>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</si>
  <si>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</si>
  <si>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</si>
  <si>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</si>
  <si>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</si>
  <si>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</si>
  <si>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</si>
  <si>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</si>
  <si>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</si>
  <si>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</si>
  <si>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</si>
  <si>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</si>
  <si>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</si>
  <si>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</si>
  <si>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</si>
  <si>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</si>
  <si>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</si>
  <si>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</si>
  <si>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</si>
  <si>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</si>
  <si>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</si>
  <si>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</si>
  <si>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</si>
  <si>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</si>
  <si>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</si>
  <si>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</si>
  <si>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</si>
  <si>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</si>
  <si>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</si>
  <si>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</si>
  <si>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</si>
  <si>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</si>
  <si>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</si>
  <si>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</si>
  <si>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</si>
  <si>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</si>
  <si>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</si>
  <si>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</si>
  <si>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</si>
  <si>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</si>
  <si>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</si>
  <si>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</si>
  <si>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</si>
  <si>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</si>
  <si>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</si>
  <si>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</si>
  <si>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</si>
  <si>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</si>
  <si>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</si>
  <si>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</si>
  <si>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</si>
  <si>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</si>
  <si>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</si>
  <si>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</si>
  <si>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</si>
  <si>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</si>
  <si>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</si>
  <si>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</si>
  <si>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</si>
  <si>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</si>
  <si>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</si>
  <si>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</si>
  <si>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</si>
  <si>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</si>
  <si>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</si>
  <si>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</si>
  <si>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</si>
  <si>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</si>
  <si>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</si>
  <si>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</si>
  <si>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</si>
  <si>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</si>
  <si>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</si>
  <si>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</si>
  <si>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</si>
  <si>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</si>
  <si>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</si>
  <si>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</si>
  <si>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</si>
  <si>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</si>
  <si>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</si>
  <si>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</si>
  <si>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</si>
  <si>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</si>
  <si>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</si>
  <si>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</si>
  <si>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</si>
  <si>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</si>
  <si>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</si>
  <si>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</si>
  <si>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</si>
  <si>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</si>
  <si>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</si>
  <si>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</si>
  <si>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</si>
  <si>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</si>
  <si>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</si>
  <si>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</si>
  <si>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</si>
  <si>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</si>
  <si>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</si>
  <si>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</si>
  <si>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</si>
  <si>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</si>
  <si>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</si>
  <si>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</si>
  <si>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</si>
  <si>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</si>
  <si>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</si>
  <si>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</si>
  <si>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</si>
  <si>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</si>
  <si>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</si>
  <si>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</si>
  <si>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</si>
  <si>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</si>
  <si>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</si>
  <si>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</si>
  <si>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</si>
  <si>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</si>
  <si>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</si>
  <si>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</si>
  <si>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</si>
  <si>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</si>
  <si>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</si>
  <si>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</si>
  <si>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</si>
  <si>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</si>
  <si>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</si>
  <si>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</si>
  <si>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</si>
  <si>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</si>
  <si>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</si>
  <si>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</si>
  <si>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</si>
  <si>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</si>
  <si>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</si>
  <si>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</si>
  <si>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</si>
  <si>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</si>
  <si>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</si>
  <si>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</si>
  <si>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</si>
  <si>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</si>
  <si>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</si>
  <si>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</si>
  <si>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</si>
  <si>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</si>
  <si>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</si>
  <si>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</si>
  <si>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</si>
  <si>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</si>
  <si>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</si>
  <si>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</si>
  <si>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</si>
  <si>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</si>
  <si>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</si>
  <si>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</si>
  <si>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</si>
  <si>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</si>
  <si>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</si>
  <si>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</si>
  <si>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</si>
  <si>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</si>
  <si>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</si>
  <si>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</si>
  <si>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</si>
  <si>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</si>
  <si>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</si>
  <si>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</si>
  <si>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</si>
  <si>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</si>
  <si>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</si>
  <si>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</si>
  <si>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</si>
  <si>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</si>
  <si>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</si>
  <si>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</si>
  <si>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</si>
  <si>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</si>
  <si>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</si>
  <si>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</si>
  <si>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</si>
  <si>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</si>
  <si>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</si>
  <si>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</si>
  <si>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</si>
  <si>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</si>
  <si>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</si>
  <si>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</si>
  <si>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</si>
  <si>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</si>
  <si>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</si>
  <si>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</si>
  <si>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</si>
  <si>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</si>
  <si>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</si>
  <si>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</si>
  <si>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</si>
  <si>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</si>
  <si>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</si>
  <si>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</si>
  <si>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</si>
  <si>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</si>
  <si>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</si>
  <si>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</si>
  <si>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</si>
  <si>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</si>
  <si>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</si>
  <si>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</si>
  <si>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</si>
  <si>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</si>
  <si>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</si>
  <si>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</si>
  <si>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</si>
  <si>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</si>
  <si>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</si>
  <si>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</si>
  <si>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</si>
  <si>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</si>
  <si>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</si>
  <si>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</si>
  <si>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</si>
  <si>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</si>
  <si>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</si>
  <si>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</si>
  <si>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</si>
  <si>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</si>
  <si>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</si>
  <si>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</si>
  <si>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</si>
  <si>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</si>
  <si>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</si>
  <si>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</si>
  <si>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</si>
  <si>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</si>
  <si>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</si>
  <si>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</si>
  <si>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</si>
  <si>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</si>
  <si>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</si>
  <si>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</si>
  <si>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</si>
  <si>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</si>
  <si>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</si>
  <si>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</si>
  <si>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</si>
  <si>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</si>
  <si>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</si>
  <si>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</si>
  <si>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</si>
  <si>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</si>
  <si>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</si>
  <si>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</si>
  <si>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</si>
  <si>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</si>
  <si>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</si>
  <si>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</si>
  <si>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</si>
  <si>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</si>
  <si>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</si>
  <si>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</si>
  <si>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</si>
  <si>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</si>
  <si>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</si>
  <si>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</si>
  <si>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</si>
  <si>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</si>
  <si>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</si>
  <si>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</si>
  <si>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</si>
  <si>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</si>
  <si>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</si>
  <si>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</si>
  <si>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</si>
  <si>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</si>
  <si>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</si>
  <si>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</si>
  <si>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</si>
  <si>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</si>
  <si>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</si>
  <si>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</si>
  <si>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</si>
  <si>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</si>
  <si>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</si>
  <si>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</si>
  <si>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</si>
  <si>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</si>
  <si>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</si>
  <si>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</si>
  <si>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</si>
  <si>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</si>
  <si>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</si>
  <si>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</si>
  <si>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</si>
  <si>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</si>
  <si>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</si>
  <si>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</si>
  <si>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</si>
  <si>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</si>
  <si>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</si>
  <si>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</si>
  <si>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</si>
  <si>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</si>
  <si>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</si>
  <si>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</si>
  <si>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</si>
  <si>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</si>
  <si>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</si>
  <si>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</si>
  <si>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</si>
  <si>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</si>
  <si>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</si>
  <si>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</si>
  <si>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</si>
  <si>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</si>
  <si>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</si>
  <si>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</si>
  <si>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</si>
  <si>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</si>
  <si>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</si>
  <si>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</si>
  <si>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</si>
  <si>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</si>
  <si>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</si>
  <si>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</si>
  <si>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</si>
  <si>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</si>
  <si>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</si>
  <si>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</si>
  <si>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</si>
  <si>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</si>
  <si>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</si>
  <si>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</si>
  <si>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</si>
  <si>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</si>
  <si>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</si>
  <si>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</si>
  <si>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</si>
  <si>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</si>
  <si>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</si>
  <si>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</si>
  <si>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</si>
  <si>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</si>
  <si>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</si>
  <si>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</si>
  <si>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</si>
  <si>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</si>
  <si>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</si>
  <si>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</si>
  <si>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</si>
  <si>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</si>
  <si>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</si>
  <si>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</si>
  <si>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</si>
  <si>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</si>
  <si>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</si>
  <si>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</si>
  <si>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</si>
  <si>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</si>
  <si>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</si>
  <si>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</si>
  <si>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</si>
  <si>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</si>
  <si>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</si>
  <si>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</si>
  <si>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</si>
  <si>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</si>
  <si>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</si>
  <si>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</si>
  <si>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</si>
  <si>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</si>
  <si>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</si>
  <si>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</si>
  <si>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</si>
  <si>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</si>
  <si>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</si>
  <si>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</si>
  <si>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</si>
  <si>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</si>
  <si>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</si>
  <si>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</si>
  <si>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</si>
  <si>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</si>
  <si>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</si>
  <si>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</si>
  <si>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</si>
  <si>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</si>
  <si>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</si>
  <si>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</si>
  <si>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</si>
  <si>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</si>
  <si>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</si>
  <si>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</si>
  <si>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</si>
  <si>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</si>
  <si>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</si>
  <si>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</si>
  <si>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</si>
  <si>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</si>
  <si>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</si>
  <si>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</si>
  <si>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</si>
  <si>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</si>
  <si>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</si>
  <si>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</si>
  <si>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</si>
  <si>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</si>
  <si>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</si>
  <si>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</si>
  <si>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</si>
  <si>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</si>
  <si>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</si>
  <si>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</si>
  <si>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</si>
  <si>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</si>
  <si>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</si>
  <si>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</si>
  <si>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</si>
  <si>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</si>
  <si>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</si>
  <si>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</si>
  <si>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</si>
  <si>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</si>
  <si>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</si>
  <si>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</si>
  <si>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</si>
  <si>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</si>
  <si>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</si>
  <si>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</si>
  <si>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</si>
  <si>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</si>
  <si>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</si>
  <si>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</si>
  <si>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</si>
  <si>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</si>
  <si>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</si>
  <si>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</si>
  <si>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</si>
  <si>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</si>
  <si>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</si>
  <si>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</si>
  <si>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</si>
  <si>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</si>
  <si>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</si>
  <si>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</si>
  <si>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</si>
  <si>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</si>
  <si>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</si>
  <si>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</si>
  <si>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</si>
  <si>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</si>
  <si>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</si>
  <si>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</si>
  <si>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</si>
  <si>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</si>
  <si>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</si>
  <si>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</si>
  <si>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</si>
  <si>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</si>
  <si>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</si>
  <si>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</si>
  <si>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</si>
  <si>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</si>
  <si>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</si>
  <si>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</si>
  <si>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</si>
  <si>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</si>
  <si>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</si>
  <si>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</si>
  <si>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</si>
  <si>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</si>
  <si>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</si>
  <si>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</si>
  <si>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</si>
  <si>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</si>
  <si>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</si>
  <si>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</si>
  <si>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</si>
  <si>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</si>
  <si>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</si>
  <si>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</si>
  <si>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</si>
  <si>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</si>
  <si>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</si>
  <si>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</si>
  <si>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</si>
  <si>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</si>
  <si>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</si>
  <si>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</si>
  <si>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</si>
  <si>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</si>
  <si>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</si>
  <si>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</si>
  <si>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</si>
  <si>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</si>
  <si>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</si>
  <si>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</si>
  <si>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</si>
  <si>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</si>
  <si>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</si>
  <si>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</si>
  <si>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</si>
  <si>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</si>
  <si>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</si>
  <si>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</si>
  <si>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</si>
  <si>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</si>
  <si>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</si>
  <si>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</si>
  <si>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</si>
  <si>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</si>
  <si>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</si>
  <si>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</si>
  <si>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</si>
  <si>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</si>
  <si>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</si>
  <si>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</si>
  <si>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</si>
  <si>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</si>
  <si>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</si>
  <si>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</si>
  <si>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</si>
  <si>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</si>
  <si>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</si>
  <si>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</si>
  <si>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</si>
  <si>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</si>
  <si>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</si>
  <si>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</si>
  <si>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</si>
  <si>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</si>
  <si>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</si>
  <si>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</si>
  <si>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</si>
  <si>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</si>
  <si>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</si>
  <si>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</si>
  <si>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</si>
  <si>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</si>
  <si>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</si>
  <si>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</si>
  <si>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</si>
  <si>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</si>
  <si>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</si>
  <si>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</si>
  <si>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</si>
  <si>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</si>
  <si>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</si>
  <si>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</si>
  <si>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</si>
  <si>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</si>
  <si>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</si>
  <si>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</si>
  <si>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</si>
  <si>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</si>
  <si>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</si>
  <si>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</si>
  <si>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</si>
  <si>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</si>
  <si>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</si>
  <si>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</si>
  <si>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</si>
  <si>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</si>
  <si>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</si>
  <si>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</si>
  <si>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</si>
  <si>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</si>
  <si>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</si>
  <si>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</si>
  <si>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</si>
  <si>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</si>
  <si>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</si>
  <si>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</si>
  <si>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</si>
  <si>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</si>
  <si>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</si>
  <si>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</si>
  <si>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</si>
  <si>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</si>
  <si>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</si>
  <si>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</si>
  <si>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</si>
  <si>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</si>
  <si>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</si>
  <si>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</si>
  <si>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</si>
  <si>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</si>
  <si>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</si>
  <si>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</si>
  <si>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</si>
  <si>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</si>
  <si>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</si>
  <si>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</si>
  <si>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</si>
  <si>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</si>
  <si>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</si>
  <si>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</si>
  <si>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</si>
  <si>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</si>
  <si>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</si>
  <si>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</si>
  <si>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</si>
  <si>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</si>
  <si>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</si>
  <si>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</si>
  <si>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</si>
  <si>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</si>
  <si>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</si>
  <si>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</si>
  <si>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</si>
  <si>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</si>
  <si>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</si>
  <si>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</si>
  <si>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</si>
  <si>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</si>
  <si>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</si>
  <si>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</si>
  <si>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</si>
  <si>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</si>
  <si>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</si>
  <si>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</si>
  <si>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</si>
  <si>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</si>
  <si>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</si>
  <si>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</si>
  <si>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</si>
  <si>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</si>
  <si>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</si>
  <si>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</si>
  <si>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</si>
  <si>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</si>
  <si>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</si>
  <si>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</si>
  <si>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</si>
  <si>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</si>
  <si>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</si>
  <si>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</si>
  <si>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</si>
  <si>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</si>
  <si>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</si>
  <si>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</si>
  <si>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</si>
  <si>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</si>
  <si>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</si>
  <si>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</si>
  <si>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</si>
  <si>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</si>
  <si>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</si>
  <si>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</si>
  <si>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</si>
  <si>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</si>
  <si>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</si>
  <si>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</si>
  <si>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</si>
  <si>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</si>
  <si>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</si>
  <si>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</si>
  <si>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</si>
  <si>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</si>
  <si>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</si>
  <si>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</si>
  <si>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</si>
  <si>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</si>
  <si>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</si>
  <si>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</si>
  <si>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</si>
  <si>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</si>
  <si>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</si>
  <si>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</si>
  <si>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</si>
  <si>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</si>
  <si>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</si>
  <si>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</si>
  <si>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</si>
  <si>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</si>
  <si>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</si>
  <si>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</si>
  <si>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</si>
  <si>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</si>
  <si>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</si>
  <si>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</si>
  <si>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</si>
  <si>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</si>
  <si>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</si>
  <si>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</si>
  <si>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</si>
  <si>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</si>
  <si>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</si>
  <si>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</si>
  <si>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</si>
  <si>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</si>
  <si>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</si>
  <si>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</si>
  <si>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</si>
  <si>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</si>
  <si>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</si>
  <si>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</si>
  <si>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</si>
  <si>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</si>
  <si>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</si>
  <si>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</si>
  <si>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</si>
  <si>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</si>
  <si>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</si>
  <si>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</si>
  <si>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</si>
  <si>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</si>
  <si>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</si>
  <si>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</si>
  <si>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</si>
  <si>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</si>
  <si>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</si>
  <si>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</si>
  <si>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</si>
  <si>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</si>
  <si>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</si>
  <si>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</si>
  <si>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</si>
  <si>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</si>
  <si>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</si>
  <si>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</si>
  <si>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</si>
  <si>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</si>
  <si>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</si>
  <si>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</si>
  <si>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</si>
  <si>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</si>
  <si>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</si>
  <si>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</si>
  <si>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</si>
  <si>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</si>
  <si>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</si>
  <si>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</si>
  <si>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</si>
  <si>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</si>
  <si>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</si>
  <si>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</si>
  <si>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</si>
  <si>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</si>
  <si>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</si>
  <si>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</si>
  <si>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</si>
  <si>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</si>
  <si>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</si>
  <si>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</si>
  <si>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</si>
  <si>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</si>
  <si>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</si>
  <si>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</si>
  <si>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</si>
  <si>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</si>
  <si>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</si>
  <si>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</si>
  <si>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</si>
  <si>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</si>
  <si>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</si>
  <si>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</si>
  <si>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</si>
  <si>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</si>
  <si>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</si>
  <si>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</si>
  <si>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</si>
  <si>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</si>
  <si>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</si>
  <si>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</si>
  <si>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</si>
  <si>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</si>
  <si>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</si>
  <si>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</si>
  <si>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</si>
  <si>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</si>
  <si>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</si>
  <si>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</si>
  <si>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</si>
  <si>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</si>
  <si>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</si>
  <si>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</si>
  <si>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</si>
  <si>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</si>
  <si>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</si>
  <si>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</si>
  <si>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</si>
  <si>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</si>
  <si>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</si>
  <si>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</si>
  <si>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</si>
  <si>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</si>
  <si>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</si>
  <si>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</si>
  <si>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</si>
  <si>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</si>
  <si>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</si>
  <si>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</si>
  <si>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</si>
  <si>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</si>
  <si>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</si>
  <si>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</si>
  <si>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</si>
  <si>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</si>
  <si>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</si>
  <si>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</si>
  <si>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</si>
  <si>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</si>
  <si>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</si>
  <si>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</si>
  <si>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</si>
  <si>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</si>
  <si>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</si>
  <si>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</si>
  <si>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</si>
  <si>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</si>
  <si>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</si>
  <si>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</si>
  <si>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</si>
  <si>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</si>
  <si>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</si>
  <si>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</si>
  <si>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</si>
  <si>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</si>
  <si>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</si>
  <si>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</si>
  <si>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</si>
  <si>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</si>
  <si>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</si>
  <si>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</si>
  <si>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</si>
  <si>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</si>
  <si>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</si>
  <si>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</si>
  <si>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</si>
  <si>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</si>
  <si>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</si>
  <si>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</si>
  <si>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</si>
  <si>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</si>
  <si>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</si>
  <si>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</si>
  <si>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</si>
  <si>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</si>
  <si>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</si>
  <si>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</si>
  <si>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</si>
  <si>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</si>
  <si>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</si>
  <si>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</si>
  <si>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</si>
  <si>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</si>
  <si>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</si>
  <si>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</si>
  <si>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</si>
  <si>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</si>
  <si>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</si>
  <si>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</si>
  <si>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</si>
  <si>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</si>
  <si>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</si>
  <si>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</si>
  <si>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</si>
  <si>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</si>
  <si>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</si>
  <si>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</si>
  <si>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</si>
  <si>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</si>
  <si>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</si>
  <si>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</si>
  <si>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</si>
  <si>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</si>
  <si>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</si>
  <si>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</si>
  <si>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</si>
  <si>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</si>
  <si>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</si>
  <si>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</si>
  <si>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</si>
  <si>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</si>
  <si>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</si>
  <si>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</si>
  <si>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</si>
  <si>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</si>
  <si>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</si>
  <si>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</si>
  <si>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</si>
  <si>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</si>
  <si>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</si>
  <si>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</si>
  <si>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</si>
  <si>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</si>
  <si>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</si>
  <si>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</si>
  <si>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</si>
  <si>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</si>
  <si>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</si>
  <si>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</si>
  <si>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</si>
  <si>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</si>
  <si>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</si>
  <si>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</si>
  <si>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</si>
  <si>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</si>
  <si>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</si>
  <si>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</si>
  <si>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</si>
  <si>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</si>
  <si>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</si>
  <si>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</si>
  <si>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</si>
  <si>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</si>
  <si>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</si>
  <si>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</si>
  <si>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</si>
  <si>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</si>
  <si>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</si>
  <si>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</si>
  <si>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</si>
  <si>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</si>
  <si>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</si>
  <si>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</si>
  <si>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</si>
  <si>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</si>
  <si>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</si>
  <si>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</si>
  <si>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</si>
  <si>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</si>
  <si>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</si>
  <si>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</si>
  <si>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</si>
  <si>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</si>
  <si>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</si>
  <si>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</si>
  <si>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</si>
  <si>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</si>
  <si>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</si>
  <si>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</si>
  <si>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</si>
  <si>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</si>
  <si>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</si>
  <si>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</si>
  <si>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</si>
  <si>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</si>
  <si>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</si>
  <si>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</si>
  <si>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</si>
  <si>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</si>
  <si>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</si>
  <si>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</si>
  <si>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</si>
  <si>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</si>
  <si>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</si>
  <si>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</si>
  <si>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</si>
  <si>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</si>
  <si>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</si>
  <si>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</si>
  <si>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</si>
  <si>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</si>
  <si>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</si>
  <si>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</si>
  <si>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</si>
  <si>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</si>
  <si>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</si>
  <si>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</si>
  <si>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</si>
  <si>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</si>
  <si>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</si>
  <si>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</si>
  <si>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</si>
  <si>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</si>
  <si>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</si>
  <si>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</si>
  <si>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</si>
  <si>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</si>
  <si>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</si>
  <si>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</si>
  <si>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</si>
  <si>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</si>
  <si>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</si>
  <si>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</si>
  <si>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</si>
  <si>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</si>
  <si>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</si>
  <si>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</si>
  <si>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</si>
  <si>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</si>
  <si>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</si>
  <si>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</si>
  <si>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</si>
  <si>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</si>
  <si>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</si>
  <si>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</si>
  <si>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</si>
  <si>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</si>
  <si>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</si>
  <si>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</si>
  <si>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</si>
  <si>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</si>
  <si>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</si>
  <si>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</si>
  <si>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</si>
  <si>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</si>
  <si>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</si>
  <si>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</si>
  <si>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</si>
  <si>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</si>
  <si>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</si>
  <si>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</si>
  <si>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</si>
  <si>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</si>
  <si>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</si>
  <si>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</si>
  <si>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</si>
  <si>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</si>
  <si>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</si>
  <si>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</si>
  <si>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</si>
  <si>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</si>
  <si>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</si>
  <si>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</si>
  <si>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</si>
  <si>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</si>
  <si>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</si>
  <si>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</si>
  <si>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</si>
  <si>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</si>
  <si>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</si>
  <si>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</si>
  <si>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</si>
  <si>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</si>
  <si>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</si>
  <si>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</si>
  <si>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</si>
  <si>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</si>
  <si>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</si>
  <si>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</si>
  <si>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</si>
  <si>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</si>
  <si>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</si>
  <si>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</si>
  <si>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</si>
  <si>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</si>
  <si>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</si>
  <si>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</si>
  <si>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</si>
  <si>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</si>
  <si>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</si>
  <si>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</si>
  <si>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</si>
  <si>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</si>
  <si>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</si>
  <si>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</si>
  <si>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</si>
  <si>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</si>
  <si>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</si>
  <si>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</si>
  <si>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</si>
  <si>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</si>
  <si>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</si>
  <si>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</si>
  <si>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</si>
  <si>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</si>
  <si>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</si>
  <si>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</si>
  <si>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</si>
  <si>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</si>
  <si>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</si>
  <si>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</si>
  <si>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</si>
  <si>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</si>
  <si>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</si>
  <si>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</si>
  <si>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</si>
  <si>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</si>
  <si>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</si>
  <si>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</si>
  <si>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</si>
  <si>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</si>
  <si>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</si>
  <si>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</si>
  <si>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</si>
  <si>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</si>
  <si>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</si>
  <si>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</si>
  <si>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</si>
  <si>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</si>
  <si>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</si>
  <si>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</si>
  <si>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</si>
  <si>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</si>
  <si>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</si>
  <si>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</si>
  <si>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</si>
  <si>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</si>
  <si>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</si>
  <si>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</si>
  <si>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</si>
  <si>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</si>
  <si>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</si>
  <si>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</si>
  <si>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</si>
  <si>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</si>
  <si>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</si>
  <si>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</si>
  <si>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</si>
  <si>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</si>
  <si>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</si>
  <si>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</si>
  <si>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</si>
  <si>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</si>
  <si>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</si>
  <si>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</si>
  <si>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</si>
  <si>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</si>
  <si>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</si>
  <si>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</si>
  <si>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</si>
  <si>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</si>
  <si>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</si>
  <si>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</si>
  <si>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</si>
  <si>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</si>
  <si>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</si>
  <si>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</si>
  <si>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</si>
  <si>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</si>
  <si>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</si>
  <si>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</si>
  <si>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</si>
  <si>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</si>
  <si>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</si>
  <si>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</si>
  <si>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</si>
  <si>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</si>
  <si>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</si>
  <si>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</si>
  <si>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</si>
  <si>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</si>
  <si>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</si>
  <si>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</si>
  <si>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</si>
  <si>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</si>
  <si>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</si>
  <si>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</si>
  <si>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</si>
  <si>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</si>
  <si>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</si>
  <si>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</si>
  <si>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</si>
  <si>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</si>
  <si>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</si>
  <si>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</si>
  <si>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</si>
  <si>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</si>
  <si>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</si>
  <si>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</si>
  <si>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</si>
  <si>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</si>
  <si>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</si>
  <si>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</si>
  <si>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</si>
  <si>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</si>
  <si>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</si>
  <si>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</si>
  <si>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</si>
  <si>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</si>
  <si>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</si>
  <si>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</si>
  <si>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</si>
  <si>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</si>
  <si>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</si>
  <si>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</si>
  <si>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</si>
  <si>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</si>
  <si>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</si>
  <si>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</si>
  <si>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</si>
  <si>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</si>
  <si>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</si>
  <si>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</si>
  <si>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</si>
  <si>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</si>
  <si>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</si>
  <si>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</si>
  <si>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</si>
  <si>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</si>
  <si>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</si>
  <si>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</si>
  <si>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</si>
  <si>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</si>
  <si>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</si>
  <si>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</si>
  <si>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</si>
  <si>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</si>
  <si>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</si>
  <si>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</si>
  <si>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</si>
  <si>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</si>
  <si>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</si>
  <si>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</si>
  <si>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</si>
  <si>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</si>
  <si>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</si>
  <si>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</si>
  <si>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</si>
  <si>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</si>
  <si>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</si>
  <si>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</si>
  <si>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</si>
  <si>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</si>
  <si>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</si>
  <si>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</si>
  <si>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</si>
  <si>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</si>
  <si>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</si>
  <si>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</si>
  <si>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</si>
  <si>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</si>
  <si>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</si>
  <si>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</si>
  <si>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</si>
  <si>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</si>
  <si>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</si>
  <si>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</si>
  <si>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</si>
  <si>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</si>
  <si>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</si>
  <si>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</si>
  <si>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</si>
  <si>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</si>
  <si>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</si>
  <si>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</si>
  <si>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</si>
  <si>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</si>
  <si>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</si>
  <si>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</si>
  <si>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</si>
  <si>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</si>
  <si>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</si>
  <si>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</si>
  <si>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</si>
  <si>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</si>
  <si>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</si>
  <si>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</si>
  <si>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</si>
  <si>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</si>
  <si>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</si>
  <si>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</si>
  <si>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</si>
  <si>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</si>
  <si>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</si>
  <si>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</si>
  <si>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</si>
  <si>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</si>
  <si>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</si>
  <si>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</si>
  <si>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</si>
  <si>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</si>
  <si>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</si>
  <si>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</si>
  <si>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</si>
  <si>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</si>
  <si>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</si>
  <si>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</si>
  <si>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</si>
  <si>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</si>
  <si>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</si>
  <si>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</si>
  <si>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</si>
  <si>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</si>
  <si>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</si>
  <si>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</si>
  <si>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</si>
  <si>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</si>
  <si>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</si>
  <si>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</si>
  <si>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</si>
  <si>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</si>
  <si>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</si>
  <si>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</si>
  <si>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</si>
  <si>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</si>
  <si>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</si>
  <si>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</si>
  <si>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</si>
  <si>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</si>
  <si>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</si>
  <si>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</si>
  <si>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</si>
  <si>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</si>
  <si>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</si>
  <si>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</si>
  <si>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</si>
  <si>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</si>
  <si>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</si>
  <si>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</si>
  <si>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</si>
  <si>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</si>
  <si>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</si>
  <si>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</si>
  <si>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</si>
  <si>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</si>
  <si>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</si>
  <si>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</si>
  <si>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</si>
  <si>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</si>
  <si>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</si>
  <si>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</si>
  <si>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</si>
  <si>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</si>
  <si>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</si>
  <si>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</si>
  <si>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</si>
  <si>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</si>
  <si>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</si>
  <si>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</si>
  <si>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</si>
  <si>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</si>
  <si>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</si>
  <si>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</si>
  <si>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</si>
  <si>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</si>
  <si>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</si>
  <si>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</si>
  <si>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</si>
  <si>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</si>
  <si>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</si>
  <si>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</si>
  <si>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</si>
  <si>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</si>
  <si>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</si>
  <si>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</si>
  <si>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</si>
  <si>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</si>
  <si>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</si>
  <si>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</si>
  <si>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</si>
  <si>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</si>
  <si>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</si>
  <si>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</si>
  <si>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</si>
  <si>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</si>
  <si>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</si>
  <si>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</si>
  <si>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</si>
  <si>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</si>
  <si>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</si>
  <si>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</si>
  <si>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</si>
  <si>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</si>
  <si>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</si>
  <si>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</si>
  <si>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</si>
  <si>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</si>
  <si>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</si>
  <si>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</si>
  <si>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</si>
  <si>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</si>
  <si>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</si>
  <si>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</si>
  <si>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</si>
  <si>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</si>
  <si>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</si>
  <si>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</si>
  <si>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</si>
  <si>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</si>
  <si>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</si>
  <si>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</si>
  <si>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</si>
  <si>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</si>
  <si>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</si>
  <si>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</si>
  <si>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</si>
  <si>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</si>
  <si>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</si>
  <si>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</si>
  <si>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</si>
  <si>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</si>
  <si>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</si>
  <si>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</si>
  <si>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</si>
  <si>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</si>
  <si>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</si>
  <si>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</si>
  <si>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</si>
  <si>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</si>
  <si>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</si>
  <si>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</si>
  <si>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</si>
  <si>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</si>
  <si>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</si>
  <si>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</si>
  <si>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</si>
  <si>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</si>
  <si>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</si>
  <si>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</si>
  <si>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</si>
  <si>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</si>
  <si>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</si>
  <si>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</si>
  <si>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</si>
  <si>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</si>
  <si>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</si>
  <si>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</si>
  <si>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</si>
  <si>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</si>
  <si>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</si>
  <si>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</si>
  <si>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</si>
  <si>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</si>
  <si>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</si>
  <si>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</si>
  <si>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</si>
  <si>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</si>
  <si>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</si>
  <si>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</si>
  <si>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</si>
  <si>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</si>
  <si>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</si>
  <si>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</si>
  <si>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</si>
  <si>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</si>
  <si>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</si>
  <si>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</si>
  <si>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</si>
  <si>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</si>
  <si>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</si>
  <si>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</si>
  <si>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</si>
  <si>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</si>
  <si>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</si>
  <si>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</si>
  <si>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</si>
  <si>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</si>
  <si>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</si>
  <si>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</si>
  <si>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</si>
  <si>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</si>
  <si>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</si>
  <si>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</si>
  <si>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</si>
  <si>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</si>
  <si>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</si>
  <si>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</si>
  <si>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</si>
  <si>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</si>
  <si>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</si>
  <si>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</si>
  <si>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</si>
  <si>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</si>
  <si>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</si>
  <si>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</si>
  <si>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</si>
  <si>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</si>
  <si>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</si>
  <si>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</si>
  <si>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</si>
  <si>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</si>
  <si>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</si>
  <si>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</si>
  <si>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</si>
  <si>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</si>
  <si>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</si>
  <si>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</si>
  <si>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</si>
  <si>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</si>
  <si>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</si>
  <si>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</si>
  <si>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</si>
  <si>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</si>
  <si>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</si>
  <si>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</si>
  <si>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</si>
  <si>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</si>
  <si>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</si>
  <si>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</si>
  <si>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</si>
  <si>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</si>
  <si>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</si>
  <si>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</si>
  <si>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</si>
  <si>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</si>
  <si>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</si>
  <si>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</si>
  <si>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</si>
  <si>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</si>
  <si>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</si>
  <si>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</si>
  <si>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</si>
  <si>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</si>
  <si>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</si>
  <si>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</si>
  <si>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</si>
  <si>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</si>
  <si>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</si>
  <si>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</si>
  <si>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</si>
  <si>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</si>
  <si>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</si>
  <si>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</si>
  <si>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</si>
  <si>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</si>
  <si>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</si>
  <si>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</si>
  <si>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</si>
  <si>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</si>
  <si>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</si>
  <si>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</si>
  <si>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</si>
  <si>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</si>
  <si>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</si>
  <si>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</si>
  <si>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</si>
  <si>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</si>
  <si>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</si>
  <si>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</si>
  <si>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</si>
  <si>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</si>
  <si>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</si>
  <si>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</si>
  <si>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</si>
  <si>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</si>
  <si>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</si>
  <si>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</si>
  <si>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</si>
  <si>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</si>
  <si>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</si>
  <si>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</si>
  <si>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</si>
  <si>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</si>
  <si>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</si>
  <si>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</si>
  <si>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</si>
  <si>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</si>
  <si>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</si>
  <si>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</si>
  <si>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</si>
  <si>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</si>
  <si>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</si>
  <si>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</si>
  <si>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</si>
  <si>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</si>
  <si>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</si>
  <si>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</si>
  <si>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</si>
  <si>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</si>
  <si>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</si>
  <si>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</si>
  <si>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</si>
  <si>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</si>
  <si>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</si>
  <si>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</si>
  <si>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</si>
  <si>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</si>
  <si>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</si>
  <si>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</si>
  <si>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</si>
  <si>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</si>
  <si>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</si>
  <si>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</si>
  <si>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</si>
  <si>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</si>
  <si>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</si>
  <si>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</si>
  <si>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</si>
  <si>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</si>
  <si>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</si>
  <si>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</si>
  <si>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</si>
  <si>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</si>
  <si>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</si>
  <si>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</si>
  <si>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</si>
  <si>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</si>
  <si>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</si>
  <si>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</si>
  <si>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</si>
  <si>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</si>
  <si>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</si>
  <si>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</si>
  <si>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</si>
  <si>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</si>
  <si>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</si>
  <si>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</si>
  <si>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</si>
  <si>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</si>
  <si>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</si>
  <si>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</si>
  <si>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</si>
  <si>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</si>
  <si>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</si>
  <si>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</si>
  <si>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</si>
  <si>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</si>
  <si>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</si>
  <si>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</si>
  <si>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</si>
  <si>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</si>
  <si>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</si>
  <si>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</si>
  <si>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</si>
  <si>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</si>
  <si>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</si>
  <si>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</si>
  <si>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</si>
  <si>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</si>
  <si>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</si>
  <si>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</si>
  <si>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</si>
  <si>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</si>
  <si>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</si>
  <si>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</si>
  <si>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</si>
  <si>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</si>
  <si>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</si>
  <si>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</si>
  <si>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</si>
  <si>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</si>
  <si>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</si>
  <si>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</si>
  <si>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</si>
  <si>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</si>
  <si>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</si>
  <si>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</si>
  <si>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</si>
  <si>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</si>
  <si>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</si>
  <si>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</si>
  <si>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</si>
  <si>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</si>
  <si>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</si>
  <si>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</si>
  <si>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</si>
  <si>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</si>
  <si>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</si>
  <si>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</si>
  <si>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</si>
  <si>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</si>
  <si>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</si>
  <si>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</si>
  <si>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</si>
  <si>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</si>
  <si>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</si>
  <si>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</si>
  <si>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</si>
  <si>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</si>
  <si>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</si>
  <si>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</si>
  <si>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</si>
  <si>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</si>
  <si>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</si>
  <si>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</si>
  <si>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</si>
  <si>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</si>
  <si>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</si>
  <si>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</si>
  <si>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</si>
  <si>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</si>
  <si>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</si>
  <si>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</si>
  <si>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</si>
  <si>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</si>
  <si>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</si>
  <si>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</si>
  <si>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</si>
  <si>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</si>
  <si>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</si>
  <si>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</si>
  <si>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</si>
  <si>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</si>
  <si>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</si>
  <si>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</si>
  <si>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</si>
  <si>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</si>
  <si>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</si>
  <si>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</si>
  <si>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</si>
  <si>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</si>
  <si>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</si>
  <si>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</si>
  <si>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</si>
  <si>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</si>
  <si>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</si>
  <si>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</si>
  <si>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</si>
  <si>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</si>
  <si>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</si>
  <si>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</si>
  <si>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</si>
  <si>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</si>
  <si>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</si>
  <si>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</si>
  <si>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</si>
  <si>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</si>
  <si>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</si>
  <si>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</si>
  <si>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</si>
  <si>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</si>
  <si>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</si>
  <si>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</si>
  <si>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</si>
  <si>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</si>
  <si>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</si>
  <si>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</si>
  <si>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</si>
  <si>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</si>
  <si>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</si>
  <si>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</si>
  <si>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</si>
  <si>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</si>
  <si>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</si>
  <si>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</si>
  <si>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</si>
  <si>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</si>
  <si>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</si>
  <si>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</si>
  <si>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</si>
  <si>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</si>
  <si>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</si>
  <si>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</si>
  <si>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</si>
  <si>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</si>
  <si>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</si>
  <si>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</si>
  <si>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</si>
  <si>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</si>
  <si>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</si>
  <si>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</si>
  <si>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</si>
  <si>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</si>
  <si>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</si>
  <si>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</si>
  <si>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</si>
  <si>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</si>
  <si>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</si>
  <si>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</si>
  <si>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</si>
  <si>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</si>
  <si>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</si>
  <si>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</si>
  <si>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</si>
  <si>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</si>
  <si>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</si>
  <si>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</si>
  <si>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</si>
  <si>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</si>
  <si>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</si>
  <si>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</si>
  <si>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</si>
  <si>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</si>
  <si>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</si>
  <si>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</si>
  <si>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</si>
  <si>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</si>
  <si>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</si>
  <si>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</si>
  <si>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</si>
  <si>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</si>
  <si>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</si>
  <si>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</si>
  <si>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</si>
  <si>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</si>
  <si>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</si>
  <si>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</si>
  <si>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</si>
  <si>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</si>
  <si>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</si>
  <si>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</si>
  <si>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</si>
  <si>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</si>
  <si>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</si>
  <si>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</si>
  <si>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</si>
  <si>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</si>
  <si>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</si>
  <si>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</si>
  <si>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</si>
  <si>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</si>
  <si>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</si>
  <si>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</si>
  <si>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</si>
  <si>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</si>
  <si>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</si>
  <si>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</si>
  <si>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</si>
  <si>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</si>
  <si>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</si>
  <si>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</si>
  <si>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</si>
  <si>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</si>
  <si>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</si>
  <si>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</si>
  <si>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</si>
  <si>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</si>
  <si>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</si>
  <si>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</si>
  <si>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</si>
  <si>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</si>
  <si>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</si>
  <si>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</si>
  <si>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</si>
  <si>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</si>
  <si>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</si>
  <si>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</si>
  <si>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</si>
  <si>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</si>
  <si>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</si>
  <si>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</si>
  <si>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</si>
  <si>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</si>
  <si>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</si>
  <si>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</si>
  <si>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</si>
  <si>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</si>
  <si>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</si>
  <si>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</si>
  <si>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</si>
  <si>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</si>
  <si>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</si>
  <si>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</si>
  <si>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</si>
  <si>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</si>
  <si>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</si>
  <si>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</si>
  <si>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</si>
  <si>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</si>
  <si>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</si>
  <si>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</si>
  <si>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</si>
  <si>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</si>
  <si>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</si>
  <si>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</si>
  <si>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</si>
  <si>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</si>
  <si>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</si>
  <si>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</si>
  <si>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</si>
  <si>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</si>
  <si>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</si>
  <si>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</si>
  <si>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</si>
  <si>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</si>
  <si>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</si>
  <si>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</si>
  <si>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</si>
  <si>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</si>
  <si>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</si>
  <si>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</si>
  <si>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</si>
  <si>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</si>
  <si>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</si>
  <si>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</si>
  <si>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</si>
  <si>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</si>
  <si>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</si>
  <si>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</si>
  <si>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</si>
  <si>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</si>
  <si>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</si>
  <si>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</si>
  <si>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</si>
  <si>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</si>
  <si>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</si>
  <si>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</si>
  <si>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</si>
  <si>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</si>
  <si>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</si>
  <si>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</si>
  <si>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</si>
  <si>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</si>
  <si>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</si>
  <si>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</si>
  <si>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</si>
  <si>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</si>
  <si>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</si>
  <si>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</si>
  <si>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</si>
  <si>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</si>
  <si>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</si>
  <si>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</si>
  <si>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</si>
  <si>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</si>
  <si>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</si>
  <si>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</si>
  <si>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</si>
  <si>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</si>
  <si>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</si>
  <si>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</si>
  <si>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</si>
  <si>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</si>
  <si>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</si>
  <si>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</si>
  <si>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</si>
  <si>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</si>
  <si>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</si>
  <si>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</si>
  <si>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</si>
  <si>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</si>
  <si>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</si>
  <si>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</si>
  <si>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</si>
  <si>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</si>
  <si>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</si>
  <si>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</si>
  <si>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</si>
  <si>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</si>
  <si>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</si>
  <si>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</si>
  <si>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</si>
  <si>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</si>
  <si>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</si>
  <si>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</si>
  <si>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</si>
  <si>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</si>
  <si>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</si>
  <si>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</si>
  <si>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</si>
  <si>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</si>
  <si>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</si>
  <si>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</si>
  <si>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</si>
  <si>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</si>
  <si>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</si>
  <si>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</si>
  <si>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</si>
  <si>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</si>
  <si>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</si>
  <si>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</si>
  <si>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</si>
  <si>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</si>
  <si>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</si>
  <si>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</si>
  <si>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</si>
  <si>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</si>
  <si>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</si>
  <si>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</si>
  <si>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</si>
  <si>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</si>
  <si>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</si>
  <si>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</si>
  <si>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</si>
  <si>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</si>
  <si>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</si>
  <si>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</si>
  <si>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</si>
  <si>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</si>
  <si>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</si>
  <si>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</si>
  <si>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</si>
  <si>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</si>
  <si>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</si>
  <si>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</si>
  <si>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</si>
  <si>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</si>
  <si>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</si>
  <si>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</si>
  <si>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</si>
  <si>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</si>
  <si>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</si>
  <si>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</si>
  <si>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</si>
  <si>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</si>
  <si>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</si>
  <si>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</si>
  <si>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</si>
  <si>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</si>
  <si>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</si>
  <si>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</si>
  <si>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</si>
  <si>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</si>
  <si>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</si>
  <si>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</si>
  <si>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</si>
  <si>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</si>
  <si>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</si>
  <si>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</si>
  <si>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</si>
  <si>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</si>
  <si>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</si>
  <si>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</si>
  <si>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</si>
  <si>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</si>
  <si>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</si>
  <si>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</si>
  <si>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</si>
  <si>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</si>
  <si>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</si>
  <si>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</si>
  <si>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</si>
  <si>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</si>
  <si>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</si>
  <si>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</si>
  <si>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</si>
  <si>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</si>
  <si>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</si>
  <si>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</si>
  <si>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</si>
  <si>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</si>
  <si>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</si>
  <si>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</si>
  <si>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</si>
  <si>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</si>
  <si>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</si>
  <si>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</si>
  <si>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</si>
  <si>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</si>
  <si>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</si>
  <si>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</si>
  <si>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</si>
  <si>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</si>
  <si>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</si>
  <si>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</si>
  <si>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</si>
  <si>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</si>
  <si>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</si>
  <si>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</si>
  <si>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</si>
  <si>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</si>
  <si>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</si>
  <si>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</si>
  <si>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</si>
  <si>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</si>
  <si>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</si>
  <si>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</si>
  <si>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</si>
  <si>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</si>
  <si>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</si>
  <si>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</si>
  <si>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</si>
  <si>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</si>
  <si>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</si>
  <si>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</si>
  <si>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</si>
  <si>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</si>
  <si>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</si>
  <si>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</si>
  <si>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</si>
  <si>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</si>
  <si>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</si>
  <si>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</si>
  <si>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</si>
  <si>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</si>
  <si>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</si>
  <si>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</si>
  <si>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</si>
  <si>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</si>
  <si>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</si>
  <si>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</si>
  <si>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</si>
  <si>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</si>
  <si>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</si>
  <si>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</si>
  <si>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</si>
  <si>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</si>
  <si>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</si>
  <si>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</si>
  <si>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</si>
  <si>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</si>
  <si>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</si>
  <si>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</si>
  <si>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</si>
  <si>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</si>
  <si>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</si>
  <si>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</si>
  <si>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</si>
  <si>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</si>
  <si>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</si>
  <si>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</si>
  <si>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</si>
  <si>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</si>
  <si>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</si>
  <si>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</si>
  <si>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</si>
  <si>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</si>
  <si>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</si>
  <si>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</si>
  <si>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</si>
  <si>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</si>
  <si>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</si>
  <si>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</si>
  <si>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</si>
  <si>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</si>
  <si>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</si>
  <si>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</si>
  <si>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</si>
  <si>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</si>
  <si>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</si>
  <si>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</si>
  <si>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</si>
  <si>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</si>
  <si>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</si>
  <si>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</si>
  <si>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</si>
  <si>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</si>
  <si>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</si>
  <si>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</si>
  <si>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</si>
  <si>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</si>
  <si>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</si>
  <si>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</si>
  <si>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</si>
  <si>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</si>
  <si>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</si>
  <si>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</si>
  <si>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</si>
  <si>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</si>
  <si>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</si>
  <si>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</si>
  <si>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</si>
  <si>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</si>
  <si>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</si>
  <si>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</si>
  <si>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</si>
  <si>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</si>
  <si>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</si>
  <si>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</si>
  <si>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</si>
  <si>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</si>
  <si>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</si>
  <si>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</si>
  <si>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</si>
  <si>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</si>
  <si>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</si>
  <si>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</si>
  <si>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</si>
  <si>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</si>
  <si>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</si>
  <si>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</si>
  <si>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</si>
  <si>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</si>
  <si>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</si>
  <si>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</si>
  <si>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</si>
  <si>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</si>
  <si>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</si>
  <si>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</si>
  <si>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</si>
  <si>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</si>
  <si>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</si>
  <si>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</si>
  <si>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</si>
  <si>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</si>
  <si>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</si>
  <si>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</si>
  <si>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</si>
  <si>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</si>
  <si>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</si>
  <si>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</si>
  <si>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</si>
  <si>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</si>
  <si>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</si>
  <si>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</si>
  <si>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</si>
  <si>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</si>
  <si>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</si>
  <si>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</si>
  <si>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</si>
  <si>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</si>
  <si>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</si>
  <si>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</si>
  <si>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</si>
  <si>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</si>
  <si>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</si>
  <si>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</si>
  <si>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</si>
  <si>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</si>
  <si>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</si>
  <si>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</si>
  <si>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</si>
  <si>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</si>
  <si>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</si>
  <si>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</si>
  <si>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</si>
  <si>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</si>
  <si>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</si>
  <si>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</si>
  <si>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</si>
  <si>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</si>
  <si>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</si>
  <si>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</si>
  <si>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</si>
  <si>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</si>
  <si>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</si>
  <si>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</si>
  <si>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</si>
  <si>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</si>
  <si>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</si>
  <si>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</si>
  <si>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</si>
  <si>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</si>
  <si>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</si>
  <si>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</si>
  <si>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</si>
  <si>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</si>
  <si>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</si>
  <si>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</si>
  <si>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</si>
  <si>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</si>
  <si>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</si>
  <si>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</si>
  <si>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</si>
  <si>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</si>
  <si>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</si>
  <si>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</si>
  <si>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</si>
  <si>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</si>
  <si>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</si>
  <si>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</si>
  <si>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</si>
  <si>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</si>
  <si>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</si>
  <si>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</si>
  <si>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</si>
  <si>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</si>
  <si>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</si>
  <si>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</si>
  <si>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</si>
  <si>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</si>
  <si>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</si>
  <si>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</si>
  <si>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</si>
  <si>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</si>
  <si>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</si>
  <si>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</si>
  <si>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</si>
  <si>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</si>
  <si>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</si>
  <si>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</si>
  <si>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</si>
  <si>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</si>
  <si>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</si>
  <si>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</si>
  <si>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</si>
  <si>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</si>
  <si>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</si>
  <si>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</si>
  <si>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</si>
  <si>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</si>
  <si>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</si>
  <si>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</si>
  <si>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</si>
  <si>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</si>
  <si>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</si>
  <si>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</si>
  <si>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</si>
  <si>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</si>
  <si>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</si>
  <si>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</si>
  <si>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</si>
  <si>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</si>
  <si>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</si>
  <si>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</si>
  <si>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</si>
  <si>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</si>
  <si>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</si>
  <si>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</si>
  <si>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</si>
  <si>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</si>
  <si>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</si>
  <si>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</si>
  <si>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</si>
  <si>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</si>
  <si>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</si>
  <si>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</si>
  <si>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</si>
  <si>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</si>
  <si>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</si>
  <si>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</si>
  <si>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</si>
  <si>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</si>
  <si>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</si>
  <si>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</si>
  <si>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</si>
  <si>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</si>
  <si>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</si>
  <si>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</si>
  <si>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</si>
  <si>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</si>
  <si>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</si>
  <si>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</si>
  <si>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</si>
  <si>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</si>
  <si>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</si>
  <si>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</si>
  <si>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</si>
  <si>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</si>
  <si>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</si>
  <si>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</si>
  <si>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</si>
  <si>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</si>
  <si>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</si>
  <si>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</si>
  <si>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</si>
  <si>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</si>
  <si>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</si>
  <si>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</si>
  <si>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</si>
  <si>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</si>
  <si>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</si>
  <si>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</si>
  <si>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</si>
  <si>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</si>
  <si>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</si>
  <si>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</si>
  <si>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</si>
  <si>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</si>
  <si>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</si>
  <si>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</si>
  <si>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</si>
  <si>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</si>
  <si>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</si>
  <si>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</si>
  <si>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</si>
  <si>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</si>
  <si>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</si>
  <si>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</si>
  <si>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</si>
  <si>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</si>
  <si>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</si>
  <si>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</si>
  <si>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</si>
  <si>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</si>
  <si>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</si>
  <si>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</si>
  <si>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</si>
  <si>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</si>
  <si>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</si>
  <si>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</si>
  <si>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</si>
  <si>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</si>
  <si>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</si>
  <si>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</si>
  <si>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</si>
  <si>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</si>
  <si>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</si>
  <si>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</si>
  <si>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</si>
  <si>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</si>
  <si>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</si>
  <si>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</si>
  <si>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</si>
  <si>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</si>
  <si>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</si>
  <si>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</si>
  <si>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</si>
  <si>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</si>
  <si>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</si>
  <si>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</si>
  <si>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</si>
  <si>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</si>
  <si>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</si>
  <si>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</si>
  <si>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</si>
  <si>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</si>
  <si>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</si>
  <si>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</si>
  <si>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</si>
  <si>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</si>
  <si>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</si>
  <si>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</si>
  <si>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</si>
  <si>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</si>
  <si>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</si>
  <si>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</si>
  <si>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</si>
  <si>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</si>
  <si>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</si>
  <si>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</si>
  <si>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</si>
  <si>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</si>
  <si>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</si>
  <si>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</si>
  <si>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</si>
  <si>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</si>
  <si>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</si>
  <si>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</si>
  <si>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</si>
  <si>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</si>
  <si>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</si>
  <si>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</si>
  <si>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</si>
  <si>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</si>
  <si>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</si>
  <si>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</si>
  <si>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</si>
  <si>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</si>
  <si>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</si>
  <si>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</si>
  <si>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</si>
  <si>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</si>
  <si>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</si>
  <si>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</si>
  <si>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</si>
  <si>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</si>
  <si>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</si>
  <si>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</si>
  <si>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</si>
  <si>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</si>
  <si>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</si>
  <si>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</si>
  <si>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</si>
  <si>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</si>
  <si>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</si>
  <si>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</si>
  <si>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</si>
  <si>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</si>
  <si>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</si>
  <si>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</si>
  <si>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</si>
  <si>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</si>
  <si>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</si>
  <si>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</si>
  <si>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</si>
  <si>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</si>
  <si>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</si>
  <si>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</si>
  <si>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</si>
  <si>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</si>
  <si>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</si>
  <si>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</si>
  <si>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</si>
  <si>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</si>
  <si>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</si>
  <si>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</si>
  <si>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</si>
  <si>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</si>
  <si>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</si>
  <si>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</si>
  <si>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</si>
  <si>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</si>
  <si>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</si>
  <si>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</si>
  <si>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</si>
  <si>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</si>
  <si>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</si>
  <si>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</si>
  <si>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</si>
  <si>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</si>
  <si>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</si>
  <si>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</si>
  <si>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</si>
  <si>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</si>
  <si>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</si>
  <si>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</si>
  <si>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</si>
  <si>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</si>
  <si>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</si>
  <si>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</si>
  <si>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</si>
  <si>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</si>
  <si>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</si>
  <si>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</si>
  <si>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</si>
  <si>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</si>
  <si>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</si>
  <si>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</si>
  <si>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</si>
  <si>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</si>
  <si>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</si>
  <si>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</si>
  <si>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</si>
  <si>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</si>
  <si>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</si>
  <si>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</si>
  <si>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</si>
  <si>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</si>
  <si>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</si>
  <si>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</si>
  <si>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</si>
  <si>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</si>
  <si>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</si>
  <si>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</si>
  <si>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</si>
  <si>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</si>
  <si>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</si>
  <si>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</si>
  <si>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</si>
  <si>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</si>
  <si>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</si>
  <si>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</si>
  <si>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</si>
  <si>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</si>
  <si>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</si>
  <si>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</si>
  <si>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</si>
  <si>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</si>
  <si>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</si>
  <si>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</si>
  <si>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</si>
  <si>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</si>
  <si>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</si>
  <si>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</si>
  <si>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</si>
  <si>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</si>
  <si>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</si>
  <si>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</si>
  <si>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</si>
  <si>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</si>
  <si>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</si>
  <si>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</si>
  <si>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</si>
  <si>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</si>
  <si>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</si>
  <si>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</si>
  <si>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</si>
  <si>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</si>
  <si>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</si>
  <si>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</si>
  <si>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</si>
  <si>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</si>
  <si>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</si>
  <si>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</si>
  <si>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</si>
  <si>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</si>
  <si>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</si>
  <si>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</si>
  <si>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</si>
  <si>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</si>
  <si>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</si>
  <si>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</si>
  <si>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</si>
  <si>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</si>
  <si>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</si>
  <si>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</si>
  <si>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</si>
  <si>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</si>
  <si>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</si>
  <si>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</si>
  <si>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</si>
  <si>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</si>
  <si>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</si>
  <si>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</si>
  <si>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</si>
  <si>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</si>
  <si>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</si>
  <si>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</si>
  <si>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</si>
  <si>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</si>
  <si>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</si>
  <si>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</si>
  <si>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</si>
  <si>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</si>
  <si>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</si>
  <si>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</si>
  <si>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</si>
  <si>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</si>
  <si>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</si>
  <si>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</si>
  <si>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</si>
  <si>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</si>
  <si>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</si>
  <si>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</si>
  <si>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</si>
  <si>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</si>
  <si>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</si>
  <si>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</si>
  <si>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</si>
  <si>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</si>
  <si>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</si>
  <si>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</si>
  <si>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</si>
  <si>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</si>
  <si>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</si>
  <si>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</si>
  <si>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</si>
  <si>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</si>
  <si>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</si>
  <si>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</si>
  <si>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</si>
  <si>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</si>
  <si>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</si>
  <si>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</si>
  <si>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</si>
  <si>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</si>
  <si>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</si>
  <si>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</si>
  <si>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</si>
  <si>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</si>
  <si>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</si>
  <si>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</si>
  <si>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</si>
  <si>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</si>
  <si>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</si>
  <si>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</si>
  <si>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</si>
  <si>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</si>
  <si>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</si>
  <si>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</si>
  <si>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</si>
  <si>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</si>
  <si>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</si>
  <si>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</si>
  <si>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</si>
  <si>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</si>
  <si>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</si>
  <si>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</si>
  <si>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</si>
  <si>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</si>
  <si>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</si>
  <si>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</si>
  <si>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</si>
  <si>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</si>
  <si>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</si>
  <si>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</si>
  <si>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</si>
  <si>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</si>
  <si>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</si>
  <si>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</si>
  <si>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</si>
  <si>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</si>
  <si>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</si>
  <si>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</si>
  <si>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</si>
  <si>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</si>
  <si>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</si>
  <si>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</si>
  <si>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</si>
  <si>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</si>
  <si>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</si>
  <si>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</si>
  <si>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</si>
  <si>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</si>
  <si>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</si>
  <si>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</si>
  <si>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</si>
  <si>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</si>
  <si>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</si>
  <si>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</si>
  <si>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</si>
  <si>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</si>
  <si>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</si>
  <si>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</si>
  <si>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</si>
  <si>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</si>
  <si>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</si>
  <si>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</si>
  <si>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</si>
  <si>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</si>
  <si>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</si>
  <si>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</si>
  <si>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</si>
  <si>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</si>
  <si>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</si>
  <si>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</si>
  <si>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</si>
  <si>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</si>
  <si>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</si>
  <si>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</si>
  <si>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</si>
  <si>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</si>
  <si>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</si>
  <si>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</si>
  <si>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</si>
  <si>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</si>
  <si>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</si>
  <si>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</si>
  <si>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</si>
  <si>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</si>
  <si>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</si>
  <si>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</si>
  <si>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</si>
  <si>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</si>
  <si>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</si>
  <si>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</si>
  <si>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</si>
  <si>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</si>
  <si>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</si>
  <si>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</si>
  <si>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</si>
  <si>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</si>
  <si>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</si>
  <si>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</si>
  <si>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</si>
  <si>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</si>
  <si>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</si>
  <si>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</si>
  <si>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</si>
  <si>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</si>
  <si>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</si>
  <si>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</si>
  <si>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</si>
  <si>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</si>
  <si>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</si>
  <si>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</si>
  <si>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</si>
  <si>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</si>
  <si>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</si>
  <si>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</si>
  <si>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</si>
  <si>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</si>
  <si>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</si>
  <si>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</si>
  <si>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</si>
  <si>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</si>
  <si>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</si>
  <si>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</si>
  <si>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</si>
  <si>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</si>
  <si>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</si>
  <si>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</si>
  <si>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</si>
  <si>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</si>
  <si>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</si>
  <si>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</si>
  <si>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</si>
  <si>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</si>
  <si>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</si>
  <si>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</si>
  <si>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</si>
  <si>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</si>
  <si>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</si>
  <si>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</si>
  <si>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</si>
  <si>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</si>
  <si>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</si>
  <si>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</si>
  <si>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</si>
  <si>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</si>
  <si>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</si>
  <si>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</si>
  <si>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</si>
  <si>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</si>
  <si>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</si>
  <si>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</si>
  <si>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</si>
  <si>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</si>
  <si>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</si>
  <si>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</si>
  <si>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</si>
  <si>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</si>
  <si>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</si>
  <si>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</si>
  <si>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</si>
  <si>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</si>
  <si>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</si>
  <si>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</si>
  <si>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</si>
  <si>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</si>
  <si>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</si>
  <si>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</si>
  <si>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</si>
  <si>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</si>
  <si>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</si>
  <si>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</si>
  <si>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</si>
  <si>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</si>
  <si>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</si>
  <si>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</si>
  <si>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</si>
  <si>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</si>
  <si>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</si>
  <si>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</si>
  <si>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</si>
  <si>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</si>
  <si>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</si>
  <si>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</si>
  <si>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</si>
  <si>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</si>
  <si>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</si>
  <si>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</si>
  <si>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</si>
  <si>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</si>
  <si>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</si>
  <si>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</si>
  <si>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</si>
  <si>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</si>
  <si>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</si>
  <si>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</si>
  <si>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</si>
  <si>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</si>
  <si>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</si>
  <si>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</si>
  <si>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</si>
  <si>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</si>
  <si>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</si>
  <si>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</si>
  <si>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</si>
  <si>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</si>
  <si>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</si>
  <si>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</si>
  <si>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</si>
  <si>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</si>
  <si>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</si>
  <si>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</si>
  <si>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</si>
  <si>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</si>
  <si>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</si>
  <si>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</si>
  <si>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</si>
  <si>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</si>
  <si>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</si>
  <si>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</si>
  <si>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</si>
  <si>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</si>
  <si>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</si>
  <si>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</si>
  <si>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</si>
  <si>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</si>
  <si>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</si>
  <si>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</si>
  <si>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</si>
  <si>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</si>
  <si>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</si>
  <si>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</si>
  <si>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</si>
  <si>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</si>
  <si>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</si>
  <si>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</si>
  <si>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</si>
  <si>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</si>
  <si>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</si>
  <si>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</si>
  <si>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</si>
  <si>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</si>
  <si>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</si>
  <si>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</si>
  <si>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</si>
  <si>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</si>
  <si>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</si>
  <si>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</si>
  <si>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</si>
  <si>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</si>
  <si>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</si>
  <si>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</si>
  <si>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</si>
  <si>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</si>
  <si>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</si>
  <si>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</si>
  <si>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</si>
  <si>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</si>
  <si>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</si>
  <si>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</si>
  <si>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</si>
  <si>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</si>
  <si>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</si>
  <si>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</si>
  <si>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</si>
  <si>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</si>
  <si>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</si>
  <si>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</si>
  <si>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</si>
  <si>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</si>
  <si>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</si>
  <si>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</si>
  <si>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</si>
  <si>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</si>
  <si>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</si>
  <si>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</si>
  <si>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</si>
  <si>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</si>
  <si>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</si>
  <si>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</si>
  <si>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</si>
  <si>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</si>
  <si>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</si>
  <si>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</si>
  <si>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</si>
  <si>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</si>
  <si>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</si>
  <si>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</si>
  <si>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</si>
  <si>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</si>
  <si>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</si>
  <si>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</si>
  <si>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</si>
  <si>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</si>
  <si>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</si>
  <si>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</si>
  <si>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</si>
  <si>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</si>
  <si>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</si>
  <si>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</si>
  <si>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</si>
  <si>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</si>
  <si>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</si>
  <si>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</si>
  <si>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</si>
  <si>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</si>
  <si>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</si>
  <si>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</si>
  <si>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</si>
  <si>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</si>
  <si>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</si>
  <si>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</si>
  <si>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</si>
  <si>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</si>
  <si>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</si>
  <si>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</si>
  <si>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</si>
  <si>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</si>
  <si>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</si>
  <si>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</si>
  <si>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</si>
  <si>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</si>
  <si>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</si>
  <si>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</si>
  <si>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</si>
  <si>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</si>
  <si>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</si>
  <si>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</si>
  <si>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</si>
  <si>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</si>
  <si>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</si>
  <si>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</si>
  <si>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</si>
  <si>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</si>
  <si>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</si>
  <si>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</si>
  <si>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</si>
  <si>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</si>
  <si>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</si>
  <si>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</si>
  <si>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</si>
  <si>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</si>
  <si>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</si>
  <si>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</si>
  <si>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</si>
  <si>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</si>
  <si>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</si>
  <si>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</si>
  <si>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</si>
  <si>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</si>
  <si>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</si>
  <si>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</si>
  <si>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</si>
  <si>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</si>
  <si>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</si>
  <si>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</si>
  <si>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</si>
  <si>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</si>
  <si>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</si>
  <si>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</si>
  <si>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</si>
  <si>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</si>
  <si>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</si>
  <si>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</si>
  <si>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</si>
  <si>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</si>
  <si>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</si>
  <si>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</si>
  <si>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</si>
  <si>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</si>
  <si>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</si>
  <si>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</si>
  <si>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</si>
  <si>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</si>
  <si>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</si>
  <si>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</si>
  <si>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</si>
  <si>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</si>
  <si>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</si>
  <si>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</si>
  <si>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</si>
  <si>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</si>
  <si>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</si>
  <si>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</si>
  <si>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</si>
  <si>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</si>
  <si>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</si>
  <si>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</si>
  <si>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</si>
  <si>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</si>
  <si>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</si>
  <si>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</si>
  <si>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</si>
  <si>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</si>
  <si>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</si>
  <si>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</si>
  <si>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</si>
  <si>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</si>
  <si>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</si>
  <si>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</si>
  <si>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</si>
  <si>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</si>
  <si>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</si>
  <si>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</si>
  <si>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</si>
  <si>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</si>
  <si>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</si>
  <si>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</si>
  <si>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</si>
  <si>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</si>
  <si>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</si>
  <si>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</si>
  <si>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</si>
  <si>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</si>
  <si>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</si>
  <si>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</si>
  <si>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</si>
  <si>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</si>
  <si>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</si>
  <si>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</si>
  <si>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</si>
  <si>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</si>
  <si>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</si>
  <si>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</si>
  <si>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</si>
  <si>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</si>
  <si>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</si>
  <si>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</si>
  <si>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</si>
  <si>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</si>
  <si>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</si>
  <si>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</si>
  <si>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</si>
  <si>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</si>
  <si>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</si>
  <si>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</si>
  <si>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</si>
  <si>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</si>
  <si>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</si>
  <si>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</si>
  <si>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</si>
  <si>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</si>
  <si>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</si>
  <si>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</si>
  <si>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</si>
  <si>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</si>
  <si>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</si>
  <si>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</si>
  <si>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</si>
  <si>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</si>
  <si>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</si>
  <si>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</si>
  <si>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</si>
  <si>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</si>
  <si>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</si>
  <si>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</si>
  <si>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</si>
  <si>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</si>
  <si>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</si>
  <si>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</si>
  <si>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</si>
  <si>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</si>
  <si>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</si>
  <si>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</si>
  <si>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</si>
  <si>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</si>
  <si>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</si>
  <si>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</si>
  <si>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</si>
  <si>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</si>
  <si>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</si>
  <si>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</si>
  <si>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</si>
  <si>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</si>
  <si>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</si>
  <si>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</si>
  <si>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</si>
  <si>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</si>
  <si>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</si>
  <si>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</si>
  <si>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</si>
  <si>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</si>
  <si>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</si>
  <si>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</si>
  <si>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</si>
  <si>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</si>
  <si>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</si>
  <si>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</si>
  <si>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</si>
  <si>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</si>
  <si>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</si>
  <si>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</si>
  <si>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</si>
  <si>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</si>
  <si>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</si>
  <si>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</si>
  <si>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</si>
  <si>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</si>
  <si>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</si>
  <si>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</si>
  <si>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</si>
  <si>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</si>
  <si>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</si>
  <si>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</si>
  <si>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</si>
  <si>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</si>
  <si>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</si>
  <si>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</si>
  <si>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</si>
  <si>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</si>
  <si>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</si>
  <si>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</si>
  <si>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</si>
  <si>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</si>
  <si>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</si>
  <si>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</si>
  <si>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</si>
  <si>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</si>
  <si>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</si>
  <si>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</si>
  <si>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</si>
  <si>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</si>
  <si>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</si>
  <si>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</si>
  <si>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</si>
  <si>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</si>
  <si>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</si>
  <si>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</si>
  <si>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</si>
  <si>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</si>
  <si>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</si>
  <si>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</si>
  <si>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</si>
  <si>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</si>
  <si>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</si>
  <si>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</si>
  <si>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</si>
  <si>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</si>
  <si>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</si>
  <si>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</si>
  <si>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</si>
  <si>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</si>
  <si>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</si>
  <si>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</si>
  <si>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</si>
  <si>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</si>
  <si>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</si>
  <si>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</si>
  <si>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</si>
  <si>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</si>
  <si>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</si>
  <si>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</si>
  <si>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</si>
  <si>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</si>
  <si>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</si>
  <si>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</si>
  <si>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</si>
  <si>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</si>
  <si>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</si>
  <si>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</si>
  <si>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</si>
  <si>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</si>
  <si>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</si>
  <si>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</si>
  <si>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</si>
  <si>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</si>
  <si>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</si>
  <si>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</si>
  <si>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</si>
  <si>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</si>
  <si>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</si>
  <si>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</si>
  <si>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</si>
  <si>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</si>
  <si>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</si>
  <si>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</si>
  <si>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</si>
  <si>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</si>
  <si>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</si>
  <si>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</si>
  <si>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</si>
  <si>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</si>
  <si>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</si>
  <si>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</si>
  <si>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</si>
  <si>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</si>
  <si>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</si>
  <si>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</si>
  <si>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</si>
  <si>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</si>
  <si>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</si>
  <si>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</si>
  <si>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</si>
  <si>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</si>
  <si>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</si>
  <si>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</si>
  <si>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</si>
  <si>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</si>
  <si>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</si>
  <si>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</si>
  <si>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</si>
  <si>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</si>
  <si>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</si>
  <si>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</si>
  <si>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</si>
  <si>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</si>
  <si>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</si>
  <si>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</si>
  <si>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</si>
  <si>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</si>
  <si>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</si>
  <si>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</si>
  <si>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</si>
  <si>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</si>
  <si>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</si>
  <si>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</si>
  <si>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</si>
  <si>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</si>
  <si>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</si>
  <si>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</si>
  <si>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</si>
  <si>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</si>
  <si>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</si>
  <si>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</si>
  <si>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</si>
  <si>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</si>
  <si>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</si>
  <si>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</si>
  <si>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</si>
  <si>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</si>
  <si>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</si>
  <si>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</si>
  <si>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</si>
  <si>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</si>
  <si>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</si>
  <si>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</si>
  <si>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</si>
  <si>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</si>
  <si>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</si>
  <si>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</si>
  <si>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</si>
  <si>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</si>
  <si>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</si>
  <si>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</si>
  <si>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</si>
  <si>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</si>
  <si>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</si>
  <si>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</si>
  <si>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</si>
  <si>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</si>
  <si>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</si>
  <si>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</si>
  <si>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</si>
  <si>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</si>
  <si>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</si>
  <si>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</si>
  <si>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</si>
  <si>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</si>
  <si>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</si>
  <si>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</si>
  <si>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</si>
  <si>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</si>
  <si>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</si>
  <si>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</si>
  <si>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</si>
  <si>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</si>
  <si>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</si>
  <si>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</si>
  <si>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</si>
  <si>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</si>
  <si>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</si>
  <si>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</si>
  <si>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</si>
  <si>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</si>
  <si>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</si>
  <si>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</si>
  <si>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</si>
  <si>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</si>
  <si>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</si>
  <si>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</si>
  <si>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</si>
  <si>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</si>
  <si>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</si>
  <si>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</si>
  <si>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</si>
  <si>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</si>
  <si>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</si>
  <si>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</si>
  <si>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</si>
  <si>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</si>
  <si>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</si>
  <si>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</si>
  <si>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</si>
  <si>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</si>
  <si>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</si>
  <si>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</si>
  <si>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</si>
  <si>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</si>
  <si>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</si>
  <si>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</si>
  <si>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</si>
  <si>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</si>
  <si>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</si>
  <si>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</si>
  <si>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</si>
  <si>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</si>
  <si>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</si>
  <si>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</si>
  <si>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</si>
  <si>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</si>
  <si>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</si>
  <si>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</si>
  <si>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</si>
  <si>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</si>
  <si>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</si>
  <si>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</si>
  <si>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</si>
  <si>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</si>
  <si>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</si>
  <si>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</si>
  <si>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</si>
  <si>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</si>
  <si>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</si>
  <si>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</si>
  <si>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</si>
  <si>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</si>
  <si>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</si>
  <si>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</si>
  <si>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</si>
  <si>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</si>
  <si>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</si>
  <si>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</si>
  <si>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</si>
  <si>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</si>
  <si>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</si>
  <si>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</si>
  <si>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</si>
  <si>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</si>
  <si>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</si>
  <si>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</si>
  <si>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</si>
  <si>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</si>
  <si>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</si>
  <si>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</si>
  <si>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</si>
  <si>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</si>
  <si>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</si>
  <si>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</si>
  <si>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</si>
  <si>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</si>
  <si>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</si>
  <si>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</si>
  <si>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</si>
  <si>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</si>
  <si>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</si>
  <si>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</si>
  <si>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</si>
  <si>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</si>
  <si>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</si>
  <si>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</si>
  <si>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</si>
  <si>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</si>
  <si>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</si>
  <si>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</si>
  <si>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</si>
  <si>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</si>
  <si>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</si>
  <si>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</si>
  <si>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</si>
  <si>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</si>
  <si>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</si>
  <si>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</si>
  <si>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</si>
  <si>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</si>
  <si>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</si>
  <si>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</si>
  <si>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</si>
  <si>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</si>
  <si>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</si>
  <si>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</si>
  <si>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</si>
  <si>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</si>
  <si>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</si>
  <si>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</si>
  <si>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</si>
  <si>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</si>
  <si>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</si>
  <si>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</si>
  <si>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</si>
  <si>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</si>
  <si>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</si>
  <si>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</si>
  <si>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</si>
  <si>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</si>
  <si>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</si>
  <si>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</si>
  <si>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</si>
  <si>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</si>
  <si>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</si>
  <si>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</si>
  <si>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</si>
  <si>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</si>
  <si>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</si>
  <si>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</si>
  <si>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</si>
  <si>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</si>
  <si>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</si>
  <si>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</si>
  <si>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</si>
  <si>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</si>
  <si>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</si>
  <si>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</si>
  <si>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</si>
  <si>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</si>
  <si>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</si>
  <si>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</si>
  <si>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</si>
  <si>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</si>
  <si>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</si>
  <si>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</si>
  <si>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</si>
  <si>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</si>
  <si>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</si>
  <si>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</si>
  <si>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</si>
  <si>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</si>
  <si>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</si>
  <si>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</si>
  <si>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</si>
  <si>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</si>
  <si>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</si>
  <si>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</si>
  <si>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</si>
  <si>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</si>
  <si>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</si>
  <si>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</si>
  <si>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</si>
  <si>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</si>
  <si>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</si>
  <si>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</si>
  <si>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</si>
  <si>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</si>
  <si>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</si>
  <si>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</si>
  <si>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</si>
  <si>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</si>
  <si>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</si>
  <si>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</si>
  <si>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</si>
  <si>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</si>
  <si>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</si>
  <si>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</si>
  <si>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</si>
  <si>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</si>
  <si>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</si>
  <si>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</si>
  <si>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</si>
  <si>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</si>
  <si>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</si>
  <si>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</si>
  <si>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</si>
  <si>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</si>
  <si>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</si>
  <si>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</si>
  <si>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</si>
  <si>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</si>
  <si>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</si>
  <si>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</si>
  <si>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</si>
  <si>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</si>
  <si>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</si>
  <si>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</si>
  <si>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</si>
  <si>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</si>
  <si>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</si>
  <si>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</si>
  <si>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</si>
  <si>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</si>
  <si>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</si>
  <si>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</si>
  <si>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</si>
  <si>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</si>
  <si>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</si>
  <si>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</si>
  <si>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</si>
  <si>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</si>
  <si>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</si>
  <si>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</si>
  <si>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</si>
  <si>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</si>
  <si>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</si>
  <si>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</si>
  <si>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</si>
  <si>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</si>
  <si>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</si>
  <si>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</si>
  <si>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</si>
  <si>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</si>
  <si>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</si>
  <si>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</si>
  <si>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</si>
  <si>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</si>
  <si>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</si>
  <si>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</si>
  <si>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</si>
  <si>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</si>
  <si>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</si>
  <si>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</si>
  <si>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</si>
  <si>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</si>
  <si>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</si>
  <si>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</si>
  <si>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</si>
  <si>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</si>
  <si>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</si>
  <si>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</si>
  <si>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</si>
  <si>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</si>
  <si>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</si>
  <si>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</si>
  <si>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</si>
  <si>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</si>
  <si>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</si>
  <si>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</si>
  <si>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</si>
  <si>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</si>
  <si>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</si>
  <si>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</si>
  <si>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</si>
  <si>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</si>
  <si>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</si>
  <si>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</si>
  <si>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</si>
  <si>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</si>
  <si>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</si>
  <si>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</si>
  <si>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</si>
  <si>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</si>
  <si>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</si>
  <si>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</si>
  <si>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</si>
  <si>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</si>
  <si>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</si>
  <si>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</si>
  <si>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</si>
  <si>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</si>
  <si>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</si>
  <si>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</si>
  <si>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</si>
  <si>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</si>
  <si>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</si>
  <si>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</si>
  <si>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</si>
  <si>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</si>
  <si>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</si>
  <si>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</si>
  <si>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</si>
  <si>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</si>
  <si>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</si>
  <si>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</si>
  <si>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</si>
  <si>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</si>
  <si>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</si>
  <si>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</si>
  <si>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</si>
  <si>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</si>
  <si>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</si>
  <si>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</si>
  <si>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</si>
  <si>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</si>
  <si>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</si>
  <si>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</si>
  <si>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</si>
  <si>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</si>
  <si>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</si>
  <si>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</si>
  <si>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</si>
  <si>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</si>
  <si>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</si>
  <si>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</si>
  <si>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</si>
  <si>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</si>
  <si>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</si>
  <si>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</si>
  <si>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</si>
  <si>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</si>
  <si>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</si>
  <si>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</si>
  <si>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</si>
  <si>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</si>
  <si>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</si>
  <si>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</si>
  <si>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</si>
  <si>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</si>
  <si>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</si>
  <si>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</si>
  <si>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</si>
  <si>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</si>
  <si>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</si>
  <si>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</si>
  <si>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</si>
  <si>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</si>
  <si>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</si>
  <si>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</si>
  <si>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</si>
  <si>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</si>
  <si>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</si>
  <si>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</si>
  <si>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</si>
  <si>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</si>
  <si>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</si>
  <si>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</si>
  <si>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</si>
  <si>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</si>
  <si>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</si>
  <si>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</si>
  <si>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</si>
  <si>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</si>
  <si>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</si>
  <si>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</si>
  <si>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</si>
  <si>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</si>
  <si>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</si>
  <si>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</si>
  <si>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</si>
  <si>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</si>
  <si>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</si>
  <si>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</si>
  <si>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</si>
  <si>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</si>
  <si>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</si>
  <si>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</si>
  <si>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</si>
  <si>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</si>
  <si>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</si>
  <si>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</si>
  <si>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</si>
  <si>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</si>
  <si>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</si>
  <si>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</si>
  <si>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</si>
  <si>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</si>
  <si>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</si>
  <si>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</si>
  <si>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</si>
  <si>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</si>
  <si>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</si>
  <si>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</si>
  <si>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</si>
  <si>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</si>
  <si>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</si>
  <si>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</si>
  <si>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</si>
  <si>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</si>
  <si>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</si>
  <si>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</si>
  <si>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</si>
  <si>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</si>
  <si>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</si>
  <si>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</si>
  <si>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</si>
  <si>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</si>
  <si>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</si>
  <si>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</si>
  <si>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</si>
  <si>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</si>
  <si>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</si>
  <si>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</si>
  <si>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</si>
  <si>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</si>
  <si>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</si>
  <si>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</si>
  <si>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</si>
  <si>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</si>
  <si>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</si>
  <si>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</si>
  <si>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</si>
  <si>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</si>
  <si>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</si>
  <si>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</si>
  <si>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</si>
  <si>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</si>
  <si>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</si>
  <si>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</si>
  <si>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</si>
  <si>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</si>
  <si>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</si>
  <si>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</si>
  <si>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</si>
  <si>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</si>
  <si>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</si>
  <si>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</si>
  <si>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</si>
  <si>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</si>
  <si>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</si>
  <si>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</si>
  <si>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</si>
  <si>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</si>
  <si>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</si>
  <si>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</si>
  <si>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</si>
  <si>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</si>
  <si>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</si>
  <si>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</si>
  <si>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</si>
  <si>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</si>
  <si>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</si>
  <si>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</si>
  <si>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</si>
  <si>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</si>
  <si>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</si>
  <si>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</si>
  <si>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</si>
  <si>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</si>
  <si>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</si>
  <si>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</si>
  <si>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</si>
  <si>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</si>
  <si>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</si>
  <si>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</si>
  <si>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</si>
  <si>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</si>
  <si>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</si>
  <si>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</si>
  <si>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</si>
  <si>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</si>
  <si>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</si>
  <si>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</si>
  <si>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</si>
  <si>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</si>
  <si>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</si>
  <si>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</si>
  <si>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</si>
  <si>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</si>
  <si>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</si>
  <si>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</si>
  <si>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</si>
  <si>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</si>
  <si>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</si>
  <si>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</si>
  <si>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</si>
  <si>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</si>
  <si>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</si>
  <si>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</si>
  <si>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</si>
  <si>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</si>
  <si>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</si>
  <si>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</si>
  <si>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</si>
  <si>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</si>
  <si>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</si>
  <si>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</si>
  <si>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</si>
  <si>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</si>
  <si>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</si>
  <si>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</si>
  <si>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</si>
  <si>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</si>
  <si>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</si>
  <si>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</si>
  <si>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</si>
  <si>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</si>
  <si>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</si>
  <si>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</si>
  <si>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</si>
  <si>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</si>
  <si>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</si>
  <si>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</si>
  <si>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</si>
  <si>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</si>
  <si>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</si>
  <si>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</si>
  <si>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</si>
  <si>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</si>
  <si>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</si>
  <si>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</si>
  <si>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</si>
  <si>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</si>
  <si>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</si>
  <si>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</si>
  <si>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</si>
  <si>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</si>
  <si>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</si>
  <si>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</si>
  <si>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</si>
  <si>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</si>
  <si>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</si>
  <si>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</si>
  <si>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</si>
  <si>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</si>
  <si>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</si>
  <si>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</si>
  <si>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</si>
  <si>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</si>
  <si>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</si>
  <si>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</si>
  <si>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</si>
  <si>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</si>
  <si>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</si>
  <si>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</si>
  <si>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</si>
  <si>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</si>
  <si>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</si>
  <si>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</si>
  <si>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</si>
  <si>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</si>
  <si>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</si>
  <si>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</si>
  <si>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</si>
  <si>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</si>
  <si>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</si>
  <si>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</si>
  <si>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</si>
  <si>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</si>
  <si>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</si>
  <si>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</si>
  <si>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</si>
  <si>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</si>
  <si>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</si>
  <si>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</si>
  <si>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</si>
  <si>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</si>
  <si>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</si>
  <si>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</si>
  <si>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</si>
  <si>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</si>
  <si>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</si>
  <si>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</si>
  <si>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</si>
  <si>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</si>
  <si>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</si>
  <si>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</si>
  <si>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</si>
  <si>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</si>
  <si>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</si>
  <si>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</si>
  <si>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</si>
  <si>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</si>
  <si>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</si>
  <si>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</si>
  <si>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</si>
  <si>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</si>
  <si>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</si>
  <si>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</si>
  <si>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</si>
  <si>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</si>
  <si>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</si>
  <si>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</si>
  <si>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</si>
  <si>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</si>
  <si>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</si>
  <si>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</si>
  <si>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</si>
  <si>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</si>
  <si>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</si>
  <si>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</si>
  <si>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</si>
  <si>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</si>
  <si>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</si>
  <si>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</si>
  <si>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</si>
  <si>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</si>
  <si>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</si>
  <si>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</si>
  <si>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</si>
  <si>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</si>
  <si>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</si>
  <si>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</si>
  <si>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</si>
  <si>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</si>
  <si>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</si>
  <si>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</si>
  <si>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</si>
  <si>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</si>
  <si>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</si>
  <si>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</si>
  <si>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</si>
  <si>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</si>
  <si>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</si>
  <si>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</si>
  <si>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</si>
  <si>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</si>
  <si>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</si>
  <si>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</si>
  <si>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</si>
  <si>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</si>
  <si>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</si>
  <si>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</si>
  <si>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</si>
  <si>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</si>
  <si>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</si>
  <si>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</si>
  <si>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</si>
  <si>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</si>
  <si>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</si>
  <si>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</si>
  <si>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</si>
  <si>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</si>
  <si>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</si>
  <si>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</si>
  <si>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</si>
  <si>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</si>
  <si>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</si>
  <si>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</si>
  <si>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</si>
  <si>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</si>
  <si>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</si>
  <si>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</si>
  <si>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</si>
  <si>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</si>
  <si>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</si>
  <si>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</si>
  <si>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</si>
  <si>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</si>
  <si>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</si>
  <si>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</si>
  <si>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</si>
  <si>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</si>
  <si>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</si>
  <si>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</si>
  <si>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</si>
  <si>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</si>
  <si>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</si>
  <si>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</si>
  <si>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</si>
  <si>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</si>
  <si>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</si>
  <si>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</si>
  <si>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</si>
  <si>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</si>
  <si>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</si>
  <si>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</si>
  <si>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</si>
  <si>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</si>
  <si>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</si>
  <si>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</si>
  <si>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</si>
  <si>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</si>
  <si>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</si>
  <si>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</si>
  <si>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</si>
  <si>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</si>
  <si>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</si>
  <si>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</si>
  <si>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</si>
  <si>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</si>
  <si>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</si>
  <si>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</si>
  <si>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</si>
  <si>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</si>
  <si>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</si>
  <si>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</si>
  <si>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</si>
  <si>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</si>
  <si>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</si>
  <si>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</si>
  <si>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</si>
  <si>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</si>
  <si>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</si>
  <si>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</si>
  <si>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</si>
  <si>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</si>
  <si>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</si>
  <si>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</si>
  <si>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</si>
  <si>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</si>
  <si>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</si>
  <si>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</si>
  <si>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</si>
  <si>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</si>
  <si>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</si>
  <si>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</si>
  <si>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</si>
  <si>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</si>
  <si>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</si>
  <si>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</si>
  <si>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</si>
  <si>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</si>
  <si>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</si>
  <si>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</si>
  <si>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</si>
  <si>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</si>
  <si>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</si>
  <si>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</si>
  <si>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</si>
  <si>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</si>
  <si>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</si>
  <si>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</si>
  <si>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</si>
  <si>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</si>
  <si>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</si>
  <si>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</si>
  <si>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</si>
  <si>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</si>
  <si>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</si>
  <si>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</si>
  <si>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</si>
  <si>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</si>
  <si>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</si>
  <si>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</si>
  <si>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</si>
  <si>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</si>
  <si>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</si>
  <si>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</si>
  <si>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</si>
  <si>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</si>
  <si>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</si>
  <si>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</si>
  <si>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</si>
  <si>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</si>
  <si>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</si>
  <si>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</si>
  <si>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</si>
  <si>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</si>
  <si>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</si>
  <si>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</si>
  <si>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</si>
  <si>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</si>
  <si>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</si>
  <si>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</si>
  <si>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</si>
  <si>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</si>
  <si>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</si>
  <si>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</si>
  <si>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</si>
  <si>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</si>
  <si>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</si>
  <si>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</si>
  <si>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</si>
  <si>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</si>
  <si>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</si>
  <si>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</si>
  <si>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</si>
  <si>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</si>
  <si>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</si>
  <si>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</si>
  <si>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</si>
  <si>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</si>
  <si>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</si>
  <si>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</si>
  <si>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</si>
  <si>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</si>
  <si>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</si>
  <si>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</si>
  <si>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</si>
  <si>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</si>
  <si>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</si>
  <si>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</si>
  <si>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</si>
  <si>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</si>
  <si>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</si>
  <si>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</si>
  <si>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</si>
  <si>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</si>
  <si>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</si>
  <si>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</si>
  <si>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</si>
  <si>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</si>
  <si>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</si>
  <si>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</si>
  <si>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</si>
  <si>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</si>
  <si>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</si>
  <si>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</si>
  <si>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</si>
  <si>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</si>
  <si>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</si>
  <si>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</si>
  <si>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</si>
  <si>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</si>
  <si>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</si>
  <si>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</si>
  <si>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</si>
  <si>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</si>
  <si>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</si>
  <si>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</si>
  <si>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</si>
  <si>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</si>
  <si>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</si>
  <si>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</si>
  <si>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</si>
  <si>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</si>
  <si>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</si>
  <si>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</si>
  <si>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</si>
  <si>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</si>
  <si>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</si>
  <si>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</si>
  <si>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</si>
  <si>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</si>
  <si>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</si>
  <si>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</si>
  <si>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</si>
  <si>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</si>
  <si>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</si>
  <si>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</si>
  <si>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</si>
  <si>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</si>
  <si>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</si>
  <si>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</si>
  <si>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</si>
  <si>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</si>
  <si>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</si>
  <si>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</si>
  <si>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</si>
  <si>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</si>
  <si>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</si>
  <si>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</si>
  <si>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</si>
  <si>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</si>
  <si>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</si>
  <si>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</si>
  <si>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</si>
  <si>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</si>
  <si>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</si>
  <si>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</si>
  <si>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</si>
  <si>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</si>
  <si>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</si>
  <si>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</si>
  <si>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</si>
  <si>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</si>
  <si>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</si>
  <si>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</si>
  <si>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</si>
  <si>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</si>
  <si>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</si>
  <si>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</si>
  <si>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</si>
  <si>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</si>
  <si>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</si>
  <si>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</si>
  <si>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</si>
  <si>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</si>
  <si>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</si>
  <si>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</si>
  <si>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</si>
  <si>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</si>
  <si>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</si>
  <si>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</si>
  <si>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</si>
  <si>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</si>
  <si>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</si>
  <si>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</si>
  <si>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</si>
  <si>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</si>
  <si>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</si>
  <si>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</si>
  <si>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</si>
  <si>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</si>
  <si>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</si>
  <si>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</si>
  <si>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</si>
  <si>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</si>
  <si>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</si>
  <si>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</si>
  <si>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</si>
  <si>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</si>
  <si>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</si>
  <si>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</si>
  <si>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</si>
  <si>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</si>
  <si>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</si>
  <si>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</si>
  <si>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</si>
  <si>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</si>
  <si>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</si>
  <si>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</si>
  <si>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</si>
  <si>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</si>
  <si>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</si>
  <si>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</si>
  <si>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</si>
  <si>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</si>
  <si>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</si>
  <si>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</si>
  <si>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</si>
  <si>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</si>
  <si>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</si>
  <si>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</si>
  <si>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</si>
  <si>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</si>
  <si>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</si>
  <si>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</si>
  <si>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</si>
  <si>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</si>
  <si>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</si>
  <si>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</si>
  <si>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</si>
  <si>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</si>
  <si>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</si>
  <si>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</si>
  <si>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</si>
  <si>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</si>
  <si>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</si>
  <si>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</si>
  <si>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</si>
  <si>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</si>
  <si>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</si>
  <si>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</si>
  <si>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</si>
  <si>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</si>
  <si>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</si>
  <si>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</si>
  <si>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</si>
  <si>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</si>
  <si>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</si>
  <si>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</si>
  <si>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</si>
  <si>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</si>
  <si>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</si>
  <si>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</si>
  <si>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</si>
  <si>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</si>
  <si>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</si>
  <si>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</si>
  <si>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</si>
  <si>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</si>
  <si>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</si>
  <si>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</si>
  <si>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</si>
  <si>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</si>
  <si>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</si>
  <si>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</si>
  <si>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</si>
  <si>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</si>
  <si>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</si>
  <si>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</si>
  <si>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</si>
  <si>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</si>
  <si>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</si>
  <si>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</si>
  <si>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</si>
  <si>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</si>
  <si>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</si>
  <si>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</si>
  <si>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</si>
  <si>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</si>
  <si>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</si>
  <si>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</si>
  <si>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</si>
  <si>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</si>
  <si>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</si>
  <si>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</si>
  <si>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</si>
  <si>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</si>
  <si>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</si>
  <si>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</si>
  <si>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</si>
  <si>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</si>
  <si>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</si>
  <si>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</si>
  <si>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</si>
  <si>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</si>
  <si>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</si>
  <si>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</si>
  <si>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</si>
  <si>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</si>
  <si>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</si>
  <si>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</si>
  <si>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</si>
  <si>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</si>
  <si>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</si>
  <si>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</si>
  <si>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</si>
  <si>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</si>
  <si>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</si>
  <si>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</si>
  <si>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</si>
  <si>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</si>
  <si>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</si>
  <si>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</si>
  <si>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</si>
  <si>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</si>
  <si>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</si>
  <si>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</si>
  <si>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</si>
  <si>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</si>
  <si>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</si>
  <si>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</si>
  <si>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</si>
  <si>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</si>
  <si>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</si>
  <si>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</si>
  <si>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</si>
  <si>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</si>
  <si>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</si>
  <si>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</si>
  <si>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</si>
  <si>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</si>
  <si>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</si>
  <si>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</si>
  <si>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</si>
  <si>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</si>
  <si>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</si>
  <si>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</si>
  <si>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</si>
  <si>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</si>
  <si>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</si>
  <si>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</si>
  <si>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</si>
  <si>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</si>
  <si>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</si>
  <si>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</si>
  <si>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</si>
  <si>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</si>
  <si>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</si>
  <si>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</si>
  <si>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</si>
  <si>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</si>
  <si>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</si>
  <si>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</si>
  <si>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</si>
  <si>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</si>
  <si>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</si>
  <si>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</si>
  <si>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</si>
  <si>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</si>
  <si>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</si>
  <si>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</si>
  <si>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</si>
  <si>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</si>
  <si>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</si>
  <si>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</si>
  <si>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</si>
  <si>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</si>
  <si>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</si>
  <si>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</si>
  <si>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</si>
  <si>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</si>
  <si>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</si>
  <si>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</si>
  <si>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</si>
  <si>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</si>
  <si>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</si>
  <si>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</si>
  <si>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</si>
  <si>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</si>
  <si>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</si>
  <si>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</si>
  <si>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</si>
  <si>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</si>
  <si>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</si>
  <si>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</si>
  <si>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</si>
  <si>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</si>
  <si>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</si>
  <si>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</si>
  <si>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</si>
  <si>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</si>
  <si>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</si>
  <si>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</si>
  <si>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</si>
  <si>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</si>
  <si>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</si>
  <si>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</si>
  <si>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</si>
  <si>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</si>
  <si>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</si>
  <si>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</si>
  <si>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</si>
  <si>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</si>
  <si>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</si>
  <si>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</si>
  <si>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</si>
  <si>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</si>
  <si>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</si>
  <si>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</si>
  <si>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</si>
  <si>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</si>
  <si>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</si>
  <si>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</si>
  <si>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</si>
  <si>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</si>
  <si>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</si>
  <si>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</si>
  <si>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</si>
  <si>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</si>
  <si>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</si>
  <si>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</si>
  <si>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</si>
  <si>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</si>
  <si>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</si>
  <si>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</si>
  <si>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</si>
  <si>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</si>
  <si>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</si>
  <si>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</si>
  <si>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</si>
  <si>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</si>
  <si>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</si>
  <si>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</si>
  <si>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</si>
  <si>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</si>
  <si>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</si>
  <si>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</si>
  <si>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</si>
  <si>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</si>
  <si>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</si>
  <si>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</si>
  <si>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</si>
  <si>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</si>
  <si>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</si>
  <si>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</si>
  <si>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</si>
  <si>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</si>
  <si>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</si>
  <si>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</si>
  <si>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</si>
  <si>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</si>
  <si>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</si>
  <si>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</si>
  <si>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</si>
  <si>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</si>
  <si>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</si>
  <si>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</si>
  <si>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</si>
  <si>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</si>
  <si>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</si>
  <si>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</si>
  <si>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</si>
  <si>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</si>
  <si>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</si>
  <si>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</si>
  <si>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</si>
  <si>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</si>
  <si>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</si>
  <si>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</si>
  <si>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</si>
  <si>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</si>
  <si>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</si>
  <si>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</si>
  <si>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</si>
  <si>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</si>
  <si>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</si>
  <si>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</si>
  <si>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</si>
  <si>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</si>
  <si>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</si>
  <si>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</si>
  <si>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</si>
  <si>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</si>
  <si>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</si>
  <si>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</si>
  <si>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</si>
  <si>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</si>
  <si>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</si>
  <si>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</si>
  <si>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</si>
  <si>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</si>
  <si>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</si>
  <si>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</si>
  <si>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</si>
  <si>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</si>
  <si>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</si>
  <si>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</si>
  <si>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</si>
  <si>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</si>
  <si>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</si>
  <si>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</si>
  <si>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</si>
  <si>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</si>
  <si>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</si>
  <si>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</si>
  <si>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</si>
  <si>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</si>
  <si>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</si>
  <si>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</si>
  <si>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</si>
  <si>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</si>
  <si>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</si>
  <si>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</si>
  <si>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</si>
  <si>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</si>
  <si>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</si>
  <si>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</si>
  <si>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</si>
  <si>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</si>
  <si>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</si>
  <si>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</si>
  <si>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</si>
  <si>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</si>
  <si>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</si>
  <si>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</si>
  <si>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</si>
  <si>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</si>
  <si>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</si>
  <si>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</si>
  <si>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</si>
  <si>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</si>
  <si>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</si>
  <si>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</si>
  <si>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</si>
  <si>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</si>
  <si>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</si>
  <si>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</si>
  <si>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</si>
  <si>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</si>
  <si>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</si>
  <si>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</si>
  <si>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</si>
  <si>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</si>
  <si>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</si>
  <si>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</si>
  <si>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</si>
  <si>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</si>
  <si>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</si>
  <si>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</si>
  <si>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</si>
  <si>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</si>
  <si>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</si>
  <si>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</si>
  <si>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</si>
  <si>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</si>
  <si>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</si>
  <si>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</si>
  <si>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</si>
  <si>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</si>
  <si>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</si>
  <si>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</si>
  <si>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</si>
  <si>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</si>
  <si>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</si>
  <si>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</si>
  <si>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</si>
  <si>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</si>
  <si>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</si>
  <si>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</si>
  <si>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</si>
  <si>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</si>
  <si>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</si>
  <si>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</si>
  <si>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</si>
  <si>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</si>
  <si>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</si>
  <si>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</si>
  <si>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</si>
  <si>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</si>
  <si>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</si>
  <si>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</si>
  <si>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</si>
  <si>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</si>
  <si>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</si>
  <si>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</si>
  <si>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</si>
  <si>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</si>
  <si>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</si>
  <si>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</si>
  <si>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</si>
  <si>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</si>
  <si>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</si>
  <si>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</si>
  <si>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</si>
  <si>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</si>
  <si>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</si>
  <si>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</si>
  <si>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</si>
  <si>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</si>
  <si>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</si>
  <si>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</si>
  <si>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</si>
  <si>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</si>
  <si>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</si>
  <si>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</si>
  <si>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</si>
  <si>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</si>
  <si>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</si>
  <si>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</si>
  <si>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</si>
  <si>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</si>
  <si>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</si>
  <si>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</si>
  <si>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</si>
  <si>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</si>
  <si>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</si>
  <si>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</si>
  <si>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</si>
  <si>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</si>
  <si>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</si>
  <si>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</si>
  <si>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</si>
  <si>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</si>
  <si>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</si>
  <si>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</si>
  <si>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</si>
  <si>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</si>
  <si>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</si>
  <si>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</si>
  <si>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</si>
  <si>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</si>
  <si>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</si>
  <si>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</si>
  <si>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</si>
  <si>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</si>
  <si>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</si>
  <si>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</si>
  <si>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</si>
  <si>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</si>
  <si>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</si>
  <si>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</si>
  <si>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</si>
  <si>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</si>
  <si>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</si>
  <si>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</si>
  <si>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</si>
  <si>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</si>
  <si>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</si>
  <si>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</si>
  <si>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</si>
  <si>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</si>
  <si>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</si>
  <si>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</si>
  <si>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</si>
  <si>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</si>
  <si>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</si>
  <si>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</si>
  <si>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</si>
  <si>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</si>
  <si>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</si>
  <si>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</si>
  <si>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</si>
  <si>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</si>
  <si>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</si>
  <si>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</si>
  <si>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</si>
  <si>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</si>
  <si>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</si>
  <si>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</si>
  <si>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</si>
  <si>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</si>
  <si>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</si>
  <si>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</si>
  <si>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</si>
  <si>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</si>
  <si>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</si>
  <si>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</si>
  <si>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</si>
  <si>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</si>
  <si>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</si>
  <si>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</si>
  <si>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</si>
  <si>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</si>
  <si>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</si>
  <si>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</si>
  <si>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</si>
  <si>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</si>
  <si>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</si>
  <si>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</si>
  <si>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</si>
  <si>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</si>
  <si>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</si>
  <si>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</si>
  <si>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</si>
  <si>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</si>
  <si>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</si>
  <si>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</si>
  <si>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</si>
  <si>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</si>
  <si>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</si>
  <si>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</si>
  <si>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</si>
  <si>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</si>
  <si>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</si>
  <si>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</si>
  <si>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</si>
  <si>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</si>
  <si>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</si>
  <si>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</si>
  <si>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</si>
  <si>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</si>
  <si>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</si>
  <si>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</si>
  <si>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</si>
  <si>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</si>
  <si>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</si>
  <si>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</si>
  <si>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</si>
  <si>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</si>
  <si>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</si>
  <si>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</si>
  <si>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</si>
  <si>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</si>
  <si>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</si>
  <si>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</si>
  <si>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</si>
  <si>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</si>
  <si>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</si>
  <si>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</si>
  <si>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</si>
  <si>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</si>
  <si>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</si>
  <si>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</si>
  <si>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</si>
  <si>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</si>
  <si>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</si>
  <si>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</si>
  <si>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</si>
  <si>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</si>
  <si>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</si>
  <si>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</si>
  <si>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</si>
  <si>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</si>
  <si>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</si>
  <si>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</si>
  <si>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</si>
  <si>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</si>
  <si>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</si>
  <si>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</si>
  <si>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</si>
  <si>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</si>
  <si>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</si>
  <si>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</si>
  <si>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</si>
  <si>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</si>
  <si>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</si>
  <si>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</si>
  <si>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</si>
  <si>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</si>
  <si>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</si>
  <si>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</si>
  <si>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</si>
  <si>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</si>
  <si>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</si>
  <si>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</si>
  <si>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</si>
  <si>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</si>
  <si>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</si>
  <si>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</si>
  <si>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</si>
  <si>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</si>
  <si>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</si>
  <si>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</si>
  <si>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</si>
  <si>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</si>
  <si>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</si>
  <si>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</si>
  <si>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</si>
  <si>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</si>
  <si>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</si>
  <si>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</si>
  <si>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</si>
  <si>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</si>
  <si>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</si>
  <si>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</si>
  <si>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</si>
  <si>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</si>
  <si>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</si>
  <si>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</si>
  <si>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</si>
  <si>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</si>
  <si>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</si>
  <si>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</si>
  <si>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</si>
  <si>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</si>
  <si>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</si>
  <si>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</si>
  <si>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</si>
  <si>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</si>
  <si>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</si>
  <si>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</si>
  <si>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</si>
  <si>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</si>
  <si>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</si>
  <si>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</si>
  <si>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</si>
  <si>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</si>
  <si>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</si>
  <si>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</si>
  <si>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</si>
  <si>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</si>
  <si>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</si>
  <si>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</si>
  <si>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</si>
  <si>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</si>
  <si>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</si>
  <si>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</si>
  <si>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</si>
  <si>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</si>
  <si>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</si>
  <si>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</si>
  <si>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</si>
  <si>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</si>
  <si>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</si>
  <si>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</si>
  <si>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</si>
  <si>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</si>
  <si>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</si>
  <si>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</si>
  <si>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</si>
  <si>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</si>
  <si>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</si>
  <si>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</si>
  <si>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</si>
  <si>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</si>
  <si>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</si>
  <si>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</si>
  <si>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</si>
  <si>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</si>
  <si>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</si>
  <si>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</si>
  <si>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</si>
  <si>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</si>
  <si>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</si>
  <si>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</si>
  <si>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</si>
  <si>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</si>
  <si>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</si>
  <si>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</si>
  <si>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</si>
  <si>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</si>
  <si>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</si>
  <si>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</si>
  <si>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</si>
  <si>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</si>
  <si>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</si>
  <si>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</si>
  <si>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</si>
  <si>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</si>
  <si>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</si>
  <si>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</si>
  <si>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</si>
  <si>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</si>
  <si>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</si>
  <si>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</si>
  <si>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</si>
  <si>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</si>
  <si>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</si>
  <si>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</si>
  <si>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</si>
  <si>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</si>
  <si>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</si>
  <si>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</si>
  <si>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</si>
  <si>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</si>
  <si>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</si>
  <si>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</si>
  <si>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</si>
  <si>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</si>
  <si>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</si>
  <si>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</si>
  <si>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</si>
  <si>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</si>
  <si>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</si>
  <si>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</si>
  <si>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</si>
  <si>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</si>
  <si>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</si>
  <si>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</si>
  <si>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</si>
  <si>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</si>
  <si>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</si>
  <si>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</si>
  <si>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</si>
  <si>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</si>
  <si>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</si>
  <si>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</si>
  <si>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</si>
  <si>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</si>
  <si>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</si>
  <si>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</si>
  <si>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</si>
  <si>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</si>
  <si>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</si>
  <si>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</si>
  <si>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</si>
  <si>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</si>
  <si>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</si>
  <si>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</si>
  <si>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</si>
  <si>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</si>
  <si>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</si>
  <si>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</si>
  <si>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</si>
  <si>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</si>
  <si>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</si>
  <si>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</si>
  <si>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</si>
  <si>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</si>
  <si>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</si>
  <si>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</si>
  <si>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</si>
  <si>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</si>
  <si>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</si>
  <si>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</si>
  <si>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</si>
  <si>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</si>
  <si>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</si>
  <si>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</si>
  <si>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</si>
  <si>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</si>
  <si>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PCM-20251031-00000922</t>
  </si>
  <si>
    <t>ETA 120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</si>
  <si>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</si>
  <si>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</si>
  <si>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</si>
  <si>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</si>
  <si>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</si>
  <si>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</si>
  <si>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PCM-20251031-00000940</t>
  </si>
  <si>
    <t xml:space="preserve">EM team need 40 min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</si>
</sst>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0" totalsRowShown="0" headerRowDxfId="174" dataDxfId="173" headerRowBorderDxfId="171" tableBorderDxfId="172" totalsRowBorderDxfId="170">
  <autoFilter ref="A1:L13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5" totalsRowShown="0" headerRowDxfId="157" dataDxfId="156" headerRowBorderDxfId="154" tableBorderDxfId="155" totalsRowBorderDxfId="153">
  <autoFilter ref="A1:CJ16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34" totalsRowShown="0" headerRowDxfId="48" dataDxfId="47" headerRowBorderDxfId="45" tableBorderDxfId="46" totalsRowBorderDxfId="44">
  <autoFilter ref="A1:L13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4" totalsRowShown="0" headerRowDxfId="31" dataDxfId="30" headerRowBorderDxfId="28" tableBorderDxfId="29">
  <autoFilter ref="A1:L39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38" totalsRowShown="0" headerRowDxfId="15" dataDxfId="14" headerRowBorderDxfId="12" tableBorderDxfId="13">
  <autoFilter ref="A1:L3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0"/>
  <sheetViews>
    <sheetView workbookViewId="0">
      <selection activeCell="G2" sqref="G2"/>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8.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298.7603160879662</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45961.708742013892</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45961.708742013892</v>
      </c>
      <c r="H4" s="136"/>
      <c r="I4" s="134" t="str">
        <f>IFERROR(VLOOKUP(D4,DB!A:F,6,0),"")</f>
        <v/>
      </c>
      <c r="J4" s="134" t="str">
        <f>IFERROR(VLOOKUP(D4,DB!A:G,7,0),"")</f>
        <v/>
      </c>
      <c r="K4" s="138"/>
      <c r="L4" s="139" t="str">
        <f>IFERROR(VLOOKUP(D4,DB!A:I,9,0),"")</f>
        <v/>
      </c>
    </row>
    <row r="5" spans="1:15" ht="15" customHeight="1">
      <c r="A5" s="133"/>
      <c r="B5" s="134" t="str">
        <f>IFERROR(VLOOKUP(D6,DB!A:K,11,0),"")</f>
        <v/>
      </c>
      <c r="C5" s="134"/>
      <c r="D5" s="134"/>
      <c r="E5" s="135"/>
      <c r="F5" s="136"/>
      <c r="G5" s="137">
        <f ca="1">IFERROR(NOW()-F5,"")</f>
        <v>45961.708742013892</v>
      </c>
      <c r="H5" s="136"/>
      <c r="I5" s="134" t="str">
        <f>IFERROR(VLOOKUP(D6,DB!A:F,6,0),"")</f>
        <v/>
      </c>
      <c r="J5" s="134" t="str">
        <f>IFERROR(VLOOKUP(D6,DB!A:G,7,0),"")</f>
        <v/>
      </c>
      <c r="K5" s="138"/>
      <c r="L5" s="139" t="str">
        <f>IFERROR(VLOOKUP(D6,DB!A:I,9,0),"")</f>
        <v/>
      </c>
    </row>
    <row r="6" spans="1:15" ht="15" customHeight="1">
      <c r="A6" s="133"/>
      <c r="B6" s="134" t="str">
        <f>IFERROR(VLOOKUP(#REF!,DB!A:K,11,0),"")</f>
        <v/>
      </c>
      <c r="C6" s="134"/>
      <c r="D6" s="134"/>
      <c r="E6" s="135"/>
      <c r="F6" s="136"/>
      <c r="G6" s="137">
        <f ca="1">IFERROR(NOW()-F6,"")</f>
        <v>45961.708742013892</v>
      </c>
      <c r="H6" s="136"/>
      <c r="I6" s="134" t="str">
        <f>IFERROR(VLOOKUP(#REF!,DB!A:F,6,0),"")</f>
        <v/>
      </c>
      <c r="J6" s="134" t="str">
        <f>IFERROR(VLOOKUP(#REF!,DB!A:G,7,0),"")</f>
        <v/>
      </c>
      <c r="K6" s="138"/>
      <c r="L6" s="139" t="str">
        <f>IFERROR(VLOOKUP(#REF!,DB!A:I,9,0),"")</f>
        <v/>
      </c>
    </row>
    <row r="7" spans="1:15" ht="15" customHeight="1">
      <c r="A7" s="133"/>
      <c r="B7" s="134" t="str">
        <f>IFERROR(VLOOKUP(D7,DB!A:K,11,0),"")</f>
        <v/>
      </c>
      <c r="C7" s="134"/>
      <c r="D7" s="134"/>
      <c r="E7" s="135"/>
      <c r="F7" s="136"/>
      <c r="G7" s="137">
        <f ca="1">IFERROR(NOW()-F7,"")</f>
        <v>45961.708742013892</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45961.708742013892</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45961.708742013892</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45961.708742013892</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45961.708742013892</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45961.708742013892</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45961.708742013892</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45961.708742013892</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45961.708742013892</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45961.708742013892</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45961.708742013892</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45961.708742013892</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45961.708742013892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45961.708742013892</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45961.708742013892</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45961.708742013892</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45961.708742013892</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45961.708742013892</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45961.708742013892</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45961.708742013892</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45961.708742013892</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45961.708742013892</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45961.708742013892</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45961.708742013892</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45961.708742013892</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45961.708742013892</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45961.708742013892</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45961.708742013892</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45961.708742013892</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45961.708742013892</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45961.708742013892</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45961.708742013892</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45961.708742013892</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45961.708742013892</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45961.708742013892</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45961.708742013892</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45961.708742013892</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45961.708742013892</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45961.708742013892</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45961.708742013892</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45961.708742013892</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45961.708742013892</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45961.708742013892</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45961.708742013892</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45961.708742013892</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45961.708742013892</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45961.708742013892</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45961.708742013892</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45961.708742013892</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45961.708742013892</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45961.708742013892</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45961.708742013892</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45961.708742013892</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45961.708742013892</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45961.708742013892</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45961.708742013892</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45961.708742013892</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45961.708742013892</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45961.708742013892</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45961.708742013892</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45961.708742013892</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45961.708742013892</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45961.708742013892</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45961.708742013892</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45961.708742013892</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45961.708742013892</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45961.708742013892</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45961.708742013892</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45961.708742013892</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45961.708742013892</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45961.708742013892</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45961.708742013892</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45961.708742013892</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45961.708742013892</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45961.708742013892</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45961.708742013892</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45961.708742013892</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45961.708742013892</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45961.708742013892</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45961.708742013892</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45961.708742013892</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45961.708742013892</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45961.708742013892</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45961.708742013892</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45961.708742013892</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45961.708742013892</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45961.708742013892</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45961.708742013892</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45961.708742013892</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45961.708742013892</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45961.708742013892</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45961.708742013892</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45961.708742013892</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45961.708742013892</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45961.708742013892</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45961.708742013892</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45961.708742013892</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45961.708742013892</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45961.708742013892</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45961.708742013892</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45961.708742013892</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45961.708742013892</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45961.708742013892</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45961.708742013892</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45961.708742013892</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45961.708742013892</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45961.708742013892</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45961.708742013892</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45961.708742013892</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45961.708742013892</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45961.708742013892</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45961.708742013892</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45961.708742013892</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45961.708742013892</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45961.708742013892</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45961.708742013892</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45961.708742013892</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45961.708742013892</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45961.708742013892</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45961.708742013892</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45961.708742013892</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45961.708742013892</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45961.708742013892</v>
      </c>
      <c r="H129" s="136"/>
      <c r="I129" s="134" t="str">
        <f>IFERROR(VLOOKUP(D129,DB!A:F,6,0),"")</f>
        <v/>
      </c>
      <c r="J129" s="134" t="str">
        <f>IFERROR(VLOOKUP(D129,DB!A:G,7,0),"")</f>
        <v/>
      </c>
      <c r="K129" s="138"/>
      <c r="L129" s="139" t="str">
        <f>IFERROR(VLOOKUP(D129,DB!A:I,9,0),"")</f>
        <v/>
      </c>
    </row>
    <row r="130" spans="1:12" ht="15" customHeight="1">
      <c r="A130" s="145"/>
      <c r="B130" s="146" t="str">
        <f>IFERROR(VLOOKUP(D130,DB!A:K,11,0),"")</f>
        <v/>
      </c>
      <c r="C130" s="146"/>
      <c r="D130" s="146"/>
      <c r="E130" s="147"/>
      <c r="F130" s="148"/>
      <c r="G130" s="149">
        <f ca="1">IFERROR(NOW()-F130,"")</f>
        <v>45961.708742013892</v>
      </c>
      <c r="H130" s="148"/>
      <c r="I130" s="146" t="str">
        <f>IFERROR(VLOOKUP(D130,DB!A:F,6,0),"")</f>
        <v/>
      </c>
      <c r="J130" s="146" t="str">
        <f>IFERROR(VLOOKUP(D130,DB!A:G,7,0),"")</f>
        <v/>
      </c>
      <c r="K130" s="150"/>
      <c r="L130" s="151" t="str">
        <f>IFERROR(VLOOKUP(D130,DB!A:I,9,0),"")</f>
        <v/>
      </c>
    </row>
  </sheetData>
  <customSheetViews>
    <customSheetView guid="{F6042A99-DD27-4453-835D-0834D95730CC}" filter="1" showAutoFilter="1">
      <pageMargins left="0" right="0" top="0" bottom="0" header="0" footer="0"/>
      <autoFilter ref="B1:M1" xr:uid="{B7FF109F-213F-4926-93B6-6CC5500DCEFA}"/>
    </customSheetView>
  </customSheetViews>
  <dataValidations count="2">
    <dataValidation allowBlank="1" showInputMessage="1" showErrorMessage="1" sqref="E1" xr:uid="{5DBA255D-CDD9-49FB-AD3C-AF70AB4EE696}"/>
    <dataValidation type="list" allowBlank="1" showInputMessage="1" showErrorMessage="1" sqref="E2:E13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5"/>
  <sheetViews>
    <sheetView workbookViewId="0">
      <selection activeCell="A5" sqref="A5:XFD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136.70890405093087</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2.9666586805615225</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45961.708742013892</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45961.708742013892</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45961.708742013892</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45961.708742013892</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45961.708742013892</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45961.708742013892</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45961.708742013892</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45961.708742013892</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45961.708742013892</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45961.708742013892</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45961.708742013892</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45961.708742013892</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45961.708742013892</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45961.708742013892</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45961.708742013892</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45961.708742013892</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61"/>
      <c r="B21" s="162" t="str">
        <f>IFERROR(VLOOKUP(D21,DB!A:K,11,0),"")</f>
        <v/>
      </c>
      <c r="C21" s="162"/>
      <c r="D21" s="162"/>
      <c r="E21" s="163"/>
      <c r="F21" s="164"/>
      <c r="G21" s="165">
        <f ca="1">IFERROR(NOW()-F21,"-")</f>
        <v>45961.708742013892</v>
      </c>
      <c r="H21" s="164"/>
      <c r="I21" s="162" t="str">
        <f>IFERROR(VLOOKUP(D21,DB!A:F,6,0),"")</f>
        <v/>
      </c>
      <c r="J21" s="162" t="str">
        <f>IFERROR(VLOOKUP(D21,DB!A:G,7,0),"")</f>
        <v/>
      </c>
      <c r="K21" s="166"/>
      <c r="L21" s="162" t="str">
        <f>IFERROR(VLOOKUP(D21,DB!A:I,9,0),"")</f>
        <v/>
      </c>
      <c r="M21" s="162"/>
      <c r="N21" s="162"/>
      <c r="O21" s="162"/>
      <c r="P21" s="162"/>
      <c r="Q21" s="162"/>
      <c r="R21" s="162"/>
      <c r="S21" s="162"/>
      <c r="T21" s="162"/>
      <c r="U21" s="162"/>
      <c r="V21" s="162"/>
      <c r="W21" s="162"/>
      <c r="X21" s="162"/>
      <c r="Y21" s="162"/>
      <c r="Z21" s="162"/>
      <c r="AA21" s="162"/>
      <c r="AB21" s="162"/>
      <c r="AC21" s="162"/>
      <c r="AD21" s="162"/>
      <c r="AE21" s="162"/>
      <c r="AF21" s="162"/>
      <c r="AG21" s="162"/>
      <c r="AH21" s="162"/>
      <c r="AI21" s="162"/>
      <c r="AJ21" s="162"/>
      <c r="AK21" s="162"/>
      <c r="AL21" s="162"/>
      <c r="AM21" s="162"/>
      <c r="AN21" s="162"/>
      <c r="AO21" s="162"/>
      <c r="AP21" s="162"/>
      <c r="AQ21" s="162"/>
      <c r="AR21" s="162"/>
      <c r="AS21" s="162"/>
      <c r="AT21" s="162"/>
      <c r="AU21" s="162"/>
      <c r="AV21" s="162"/>
      <c r="AW21" s="162"/>
      <c r="AX21" s="162"/>
      <c r="AY21" s="162"/>
      <c r="AZ21" s="162"/>
      <c r="BA21" s="162"/>
      <c r="BB21" s="162"/>
      <c r="BC21" s="162"/>
      <c r="BD21" s="162"/>
      <c r="BE21" s="162"/>
      <c r="BF21" s="162"/>
      <c r="BG21" s="162"/>
      <c r="BH21" s="162"/>
      <c r="BI21" s="162"/>
      <c r="BJ21" s="162"/>
      <c r="BK21" s="162"/>
      <c r="BL21" s="162"/>
      <c r="BM21" s="162"/>
      <c r="BN21" s="162"/>
      <c r="BO21" s="162"/>
      <c r="BP21" s="162"/>
      <c r="BQ21" s="162"/>
      <c r="BR21" s="162"/>
      <c r="BS21" s="162"/>
      <c r="BT21" s="162"/>
      <c r="BU21" s="162"/>
      <c r="BV21" s="162"/>
      <c r="BW21" s="162"/>
      <c r="BX21" s="162"/>
      <c r="BY21" s="162"/>
      <c r="BZ21" s="162"/>
      <c r="CA21" s="162"/>
      <c r="CB21" s="162"/>
      <c r="CC21" s="162"/>
      <c r="CD21" s="162"/>
      <c r="CE21" s="162"/>
      <c r="CF21" s="162"/>
      <c r="CG21" s="162"/>
      <c r="CH21" s="162"/>
      <c r="CI21" s="162"/>
      <c r="CJ21" s="167"/>
    </row>
    <row r="22" spans="1:88" ht="31.5" customHeight="1">
      <c r="A22" s="113"/>
      <c r="B22" s="18" t="str">
        <f>IFERROR(VLOOKUP(D22,DB!A:K,11,0),"")</f>
        <v/>
      </c>
      <c r="C22" s="18"/>
      <c r="D22" s="18"/>
      <c r="E22" s="114"/>
      <c r="F22" s="115"/>
      <c r="G22" s="116">
        <f ca="1">IFERROR(NOW()-F22,"-")</f>
        <v>45961.708742013892</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45961.708742013892</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45961.708742013892</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45961.708742013892</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45961.708742013892</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45961.708742013892</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45961.708742013892</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45961.708742013892</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45961.708742013892</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45961.708742013892</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45961.708742013892</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45961.708742013892</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45961.708742013892</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45961.708742013892</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45961.708742013892</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45961.708742013892</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45961.708742013892</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45961.708742013892</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45961.708742013892</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45961.708742013892</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45961.708742013892</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45961.708742013892</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45961.708742013892</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45961.708742013892</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45961.708742013892</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45961.708742013892</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45961.708742013892</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45961.708742013892</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45961.708742013892</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45961.708742013892</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45961.708742013892</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45961.708742013892</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45961.708742013892</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45961.708742013892</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45961.708742013892</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45961.708742013892</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45961.708742013892</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45961.708742013892</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45961.708742013892</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45961.708742013892</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45961.708742013892</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45961.708742013892</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45961.708742013892</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45961.708742013892</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45961.708742013892</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45961.708742013892</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45961.708742013892</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45961.708742013892</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45961.708742013892</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45961.708742013892</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45961.708742013892</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45961.708742013892</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45961.708742013892</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45961.708742013892</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45961.708742013892</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45961.708742013892</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45961.708742013892</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45961.708742013892</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45961.708742013892</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45961.708742013892</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45961.708742013892</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45961.708742013892</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45961.708742013892</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45961.708742013892</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45961.708742013892</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45961.708742013892</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45961.708742013892</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45961.708742013892</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45961.708742013892</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45961.708742013892</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45961.708742013892</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45961.708742013892</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45961.708742013892</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45961.708742013892</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45961.708742013892</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45961.708742013892</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45961.708742013892</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45961.708742013892</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45961.708742013892</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45961.708742013892</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45961.708742013892</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45961.708742013892</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45961.708742013892</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45961.708742013892</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45961.708742013892</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45961.708742013892</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45961.708742013892</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45961.708742013892</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45961.708742013892</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45961.708742013892</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45961.708742013892</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45961.708742013892</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45961.708742013892</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45961.708742013892</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45961.708742013892</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45961.708742013892</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45961.708742013892</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45961.708742013892</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45961.708742013892</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45961.708742013892</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45961.708742013892</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45961.708742013892</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45961.708742013892</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45961.708742013892</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45961.708742013892</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45961.708742013892</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45961.708742013892</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45961.708742013892</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45961.708742013892</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45961.708742013892</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45961.708742013892</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45961.708742013892</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45961.708742013892</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45961.708742013892</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45961.708742013892</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45961.708742013892</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45961.708742013892</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45961.708742013892</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45961.708742013892</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45961.708742013892</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45961.708742013892</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45961.708742013892</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45961.708742013892</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45961.708742013892</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45961.708742013892</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45961.708742013892</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45961.708742013892</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45961.708742013892</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45961.708742013892</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45961.708742013892</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45961.708742013892</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45961.708742013892</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45961.708742013892</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45961.708742013892</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45961.708742013892</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45961.708742013892</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45961.708742013892</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45961.708742013892</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45961.708742013892</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45961.708742013892</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45961.708742013892</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45961.708742013892</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45961.708742013892</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61"/>
      <c r="B165" s="162" t="str">
        <f>IFERROR(VLOOKUP(D165,DB!A:K,11,0),"")</f>
        <v/>
      </c>
      <c r="C165" s="162"/>
      <c r="D165" s="162"/>
      <c r="E165" s="163"/>
      <c r="F165" s="164"/>
      <c r="G165" s="165">
        <f ca="1">IFERROR(NOW()-F165,"-")</f>
        <v>45961.708742013892</v>
      </c>
      <c r="H165" s="164"/>
      <c r="I165" s="162" t="str">
        <f>IFERROR(VLOOKUP(D165,DB!A:F,6,0),"")</f>
        <v/>
      </c>
      <c r="J165" s="162" t="str">
        <f>IFERROR(VLOOKUP(D165,DB!A:G,7,0),"")</f>
        <v/>
      </c>
      <c r="K165" s="166"/>
      <c r="L165" s="162" t="str">
        <f>IFERROR(VLOOKUP(D165,DB!A:I,9,0),"")</f>
        <v/>
      </c>
      <c r="M165" s="162"/>
      <c r="N165" s="162"/>
      <c r="O165" s="162"/>
      <c r="P165" s="162"/>
      <c r="Q165" s="162"/>
      <c r="R165" s="162"/>
      <c r="S165" s="162"/>
      <c r="T165" s="162"/>
      <c r="U165" s="162"/>
      <c r="V165" s="162"/>
      <c r="W165" s="162"/>
      <c r="X165" s="162"/>
      <c r="Y165" s="162"/>
      <c r="Z165" s="162"/>
      <c r="AA165" s="162"/>
      <c r="AB165" s="162"/>
      <c r="AC165" s="162"/>
      <c r="AD165" s="162"/>
      <c r="AE165" s="162"/>
      <c r="AF165" s="162"/>
      <c r="AG165" s="162"/>
      <c r="AH165" s="162"/>
      <c r="AI165" s="162"/>
      <c r="AJ165" s="162"/>
      <c r="AK165" s="162"/>
      <c r="AL165" s="162"/>
      <c r="AM165" s="162"/>
      <c r="AN165" s="162"/>
      <c r="AO165" s="162"/>
      <c r="AP165" s="162"/>
      <c r="AQ165" s="162"/>
      <c r="AR165" s="162"/>
      <c r="AS165" s="162"/>
      <c r="AT165" s="162"/>
      <c r="AU165" s="162"/>
      <c r="AV165" s="162"/>
      <c r="AW165" s="162"/>
      <c r="AX165" s="162"/>
      <c r="AY165" s="162"/>
      <c r="AZ165" s="162"/>
      <c r="BA165" s="162"/>
      <c r="BB165" s="162"/>
      <c r="BC165" s="162"/>
      <c r="BD165" s="162"/>
      <c r="BE165" s="162"/>
      <c r="BF165" s="162"/>
      <c r="BG165" s="162"/>
      <c r="BH165" s="162"/>
      <c r="BI165" s="162"/>
      <c r="BJ165" s="162"/>
      <c r="BK165" s="162"/>
      <c r="BL165" s="162"/>
      <c r="BM165" s="162"/>
      <c r="BN165" s="162"/>
      <c r="BO165" s="162"/>
      <c r="BP165" s="162"/>
      <c r="BQ165" s="162"/>
      <c r="BR165" s="162"/>
      <c r="BS165" s="162"/>
      <c r="BT165" s="162"/>
      <c r="BU165" s="162"/>
      <c r="BV165" s="162"/>
      <c r="BW165" s="162"/>
      <c r="BX165" s="162"/>
      <c r="BY165" s="162"/>
      <c r="BZ165" s="162"/>
      <c r="CA165" s="162"/>
      <c r="CB165" s="162"/>
      <c r="CC165" s="162"/>
      <c r="CD165" s="162"/>
      <c r="CE165" s="162"/>
      <c r="CF165" s="162"/>
      <c r="CG165" s="162"/>
      <c r="CH165" s="162"/>
      <c r="CI165" s="162"/>
      <c r="CJ165" s="167"/>
    </row>
  </sheetData>
  <dataValidations count="2">
    <dataValidation allowBlank="1" showInputMessage="1" showErrorMessage="1" sqref="E1" xr:uid="{4D935161-CDD3-4592-B877-3FB59C99E142}"/>
    <dataValidation type="list" allowBlank="1" showInputMessage="1" showErrorMessage="1" sqref="E3:E16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45961.708742013892</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45961.708742013892</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45961.708742013892</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45961.708742013892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45961.708742013892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45961.708742013892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45961.708742013892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45961.708742013892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45961.708742013892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45961.708742013892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45961.708742013892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45961.708742013892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45961.708742013892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45961.708742013892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45961.708742013892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45961.708742013892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45961.708742013892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45961.708742013892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45961.708742013892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45961.708742013892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45961.708742013892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45961.708742013892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45961.708742013892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45961.708742013892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45961.708742013892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45961.708742013892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45961.708742013892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45961.708742013892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45961.708742013892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45961.708742013892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45961.708742013892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45961.708742013892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45961.708742013892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45961.708742013892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45961.708742013892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45961.708742013892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45961.708742013892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45961.708742013892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45961.708742013892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45961.708742013892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45961.708742013892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45961.708742013892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45961.708742013892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45961.708742013892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45961.708742013892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45961.708742013892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45961.708742013892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45961.708742013892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45961.708742013892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45961.708742013892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45961.708742013892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45961.708742013892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45961.708742013892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45961.708742013892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45961.708742013892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45961.708742013892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45961.708742013892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45961.708742013892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45961.708742013892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45961.708742013892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45961.708742013892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45961.708742013892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45961.708742013892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45961.708742013892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45961.708742013892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45961.708742013892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45961.708742013892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45961.708742013892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45961.708742013892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45961.708742013892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45961.708742013892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45961.708742013892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45961.708742013892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45961.708742013892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45961.708742013892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45961.708742013892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45961.708742013892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45961.708742013892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45961.708742013892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45961.708742013892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45961.708742013892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45961.708742013892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45961.708742013892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45961.708742013892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45961.708742013892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45961.708742013892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45961.708742013892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45961.708742013892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45961.708742013892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45961.708742013892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45961.708742013892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45961.708742013892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45961.708742013892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45961.708742013892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45961.708742013892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45961.708742013892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45961.708742013892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45961.708742013892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45961.708742013892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45961.708742013892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45961.708742013892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45961.708742013892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45961.708742013892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45961.708742013892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45961.708742013892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45961.708742013892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45961.708742013892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45961.708742013892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45961.708742013892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45961.708742013892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45961.708742013892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45961.708742013892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45961.708742013892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45961.708742013892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45961.708742013892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45961.708742013892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45961.708742013892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45961.708742013892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45961.708742013892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45961.708742013892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45961.708742013892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45961.708742013892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45961.708742013892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45961.708742013892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45961.708742013892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45961.708742013892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45961.708742013892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45961.708742013892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45961.708742013892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45961.708742013892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45961.708742013892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45961.708742013892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45961.708742013892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45961.708742013892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45961.708742013892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45961.708742013892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45961.708742013892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45961.708742013892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45961.708742013892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45961.708742013892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45961.708742013892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45961.708742013892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45961.708742013892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45961.708742013892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45961.708742013892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45961.708742013892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45961.708742013892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45961.708742013892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45961.708742013892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45961.708742013892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45961.708742013892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45961.708742013892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45961.708742013892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45961.708742013892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45961.708742013892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45961.708742013892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45961.708742013892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45961.708742013892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45961.708742013892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45961.708742013892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45961.708742013892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45961.708742013892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45961.708742013892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45961.708742013892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45961.708742013892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45961.708742013892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45961.708742013892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45961.708742013892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45961.708742013892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45961.708742013892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45961.708742013892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45961.708742013892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45961.708742013892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45961.708742013892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45961.708742013892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45961.708742013892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45961.708742013892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45961.708742013892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45961.708742013892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45961.708742013892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45961.708742013892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45961.708742013892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45961.708742013892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45961.708742013892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45961.708742013892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45961.708742013892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45961.708742013892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45961.708742013892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45961.708742013892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45961.708742013892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45961.708742013892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45961.708742013892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45961.708742013892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45961.708742013892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45961.708742013892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45961.708742013892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45961.708742013892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45961.708742013892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45961.708742013892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45961.708742013892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45961.708742013892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45961.708742013892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45961.708742013892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45961.708742013892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45961.708742013892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45961.708742013892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45961.708742013892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45961.708742013892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45961.708742013892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45961.708742013892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45961.708742013892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45961.708742013892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45961.708742013892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45961.708742013892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45961.708742013892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45961.708742013892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45961.708742013892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45961.708742013892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45961.708742013892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45961.708742013892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45961.708742013892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45961.708742013892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45961.708742013892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45961.708742013892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45961.708742013892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45961.708742013892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45961.708742013892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45961.708742013892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45961.708742013892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45961.708742013892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45961.708742013892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45961.708742013892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45961.708742013892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45961.708742013892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45961.708742013892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45961.708742013892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45961.708742013892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45961.708742013892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45961.708742013892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45961.708742013892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45961.708742013892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45961.708742013892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45961.708742013892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45961.708742013892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45961.708742013892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45961.708742013892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45961.708742013892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45961.708742013892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45961.708742013892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45961.708742013892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45961.708742013892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45961.708742013892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45961.708742013892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45961.708742013892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45961.708742013892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45961.708742013892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45961.708742013892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45961.708742013892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45961.708742013892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45961.708742013892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45961.708742013892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45961.708742013892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45961.708742013892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45961.708742013892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45961.708742013892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45961.708742013892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45961.708742013892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45961.708742013892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45961.708742013892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45961.708742013892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45961.708742013892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45961.708742013892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45961.708742013892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45961.708742013892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45961.708742013892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45961.708742013892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45961.708742013892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45961.708742013892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45961.708742013892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45961.708742013892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45961.708742013892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45961.708742013892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45961.708742013892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45961.708742013892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45961.708742013892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45961.708742013892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45961.708742013892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45961.708742013892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45961.708742013892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45961.708742013892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45961.708742013892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45961.708742013892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45961.708742013892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45961.708742013892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45961.708742013892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45961.708742013892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45961.708742013892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45961.708742013892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45961.708742013892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45961.708742013892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45961.708742013892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45961.708742013892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45961.708742013892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45961.708742013892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45961.708742013892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45961.708742013892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45961.708742013892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45961.708742013892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45961.708742013892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45961.708742013892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45961.708742013892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45961.708742013892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45961.708742013892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45961.708742013892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45961.708742013892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45961.708742013892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45961.708742013892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45961.708742013892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45961.708742013892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45961.708742013892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45961.708742013892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45961.708742013892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45961.708742013892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45961.708742013892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45961.708742013892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45961.708742013892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45961.708742013892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45961.708742013892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45961.708742013892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45961.708742013892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45961.708742013892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45961.708742013892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45961.708742013892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45961.708742013892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45961.708742013892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45961.708742013892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45961.708742013892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45961.708742013892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45961.708742013892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45961.708742013892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45961.708742013892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45961.708742013892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45961.708742013892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45961.708742013892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45961.708742013892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45961.708742013892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45961.708742013892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45961.708742013892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45961.708742013892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45961.708742013892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45961.708742013892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45961.708742013892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45961.708742013892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45961.708742013892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45961.708742013892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45961.708742013892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45961.708742013892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45961.708742013892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45961.708742013892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45961.708742013892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45961.708742013892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45961.708742013892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45961.708742013892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45961.708742013892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45961.708742013892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45961.708742013892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45961.708742013892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45961.708742013892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45961.708742013892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45961.708742013892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45961.708742013892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45961.708742013892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45961.708742013892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45961.708742013892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45961.708742013892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45961.708742013892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45961.708742013892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45961.708742013892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45961.708742013892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45961.708742013892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45961.708742013892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45961.708742013892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45961.708742013892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45961.708742013892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45961.708742013892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45961.708742013892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45961.708742013892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45961.708742013892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45961.708742013892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45961.708742013892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45961.708742013892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45961.708742013892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45961.708742013892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45961.708742013892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45961.708742013892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45961.708742013892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45961.708742013892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45961.708742013892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45961.708742013892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45961.708742013892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45961.708742013892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45961.708742013892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45961.708742013892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45961.708742013892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45961.708742013892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45961.708742013892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45961.708742013892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45961.708742013892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45961.708742013892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45961.708742013892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45961.708742013892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45961.708742013892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45961.708742013892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45961.708742013892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45961.708742013892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45961.708742013892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45961.708742013892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45961.708742013892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45961.708742013892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45961.708742013892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45961.708742013892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45961.708742013892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45961.708742013892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45961.708742013892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45961.708742013892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45961.708742013892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45961.708742013892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45961.708742013892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45961.708742013892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45961.708742013892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45961.708742013892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45961.708742013892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45961.708742013892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45961.708742013892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45961.708742013892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45961.708742013892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45961.708742013892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45961.708742013892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45961.708742013892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45961.708742013892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45961.708742013892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45961.708742013892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45961.708742013892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45961.708742013892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45961.708742013892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45961.708742013892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45961.708742013892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45961.708742013892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45961.708742013892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45961.708742013892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45961.708742013892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45961.708742013892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45961.708742013892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45961.708742013892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45961.708742013892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45961.708742013892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45961.708742013892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45961.708742013892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45961.708742013892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45961.708742013892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45961.708742013892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45961.708742013892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45961.708742013892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45961.708742013892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45961.708742013892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45961.708742013892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45961.708742013892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45961.708742013892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45961.708742013892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45961.708742013892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45961.708742013892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45961.708742013892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45961.708742013892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45961.708742013892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45961.708742013892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45961.708742013892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45961.708742013892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45961.708742013892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45961.708742013892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45961.708742013892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45961.708742013892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45961.708742013892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45961.708742013892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45961.708742013892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45961.708742013892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45961.708742013892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45961.708742013892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45961.708742013892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45961.708742013892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45961.708742013892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45961.708742013892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45961.708742013892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45961.708742013892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45961.708742013892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45961.708742013892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45961.708742013892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45961.708742013892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45961.708742013892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45961.708742013892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45961.708742013892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45961.708742013892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45961.708742013892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45961.708742013892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45961.708742013892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45961.708742013892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45961.708742013892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45961.708742013892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45961.708742013892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45961.708742013892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45961.708742013892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45961.708742013892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45961.708742013892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45961.708742013892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45961.708742013892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45961.708742013892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45961.708742013892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45961.708742013892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45961.708742013892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45961.708742013892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45961.708742013892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45961.708742013892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45961.708742013892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45961.708742013892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45961.708742013892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45961.708742013892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45961.708742013892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45961.708742013892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45961.708742013892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45961.708742013892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45961.708742013892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45961.708742013892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45961.708742013892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45961.708742013892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45961.708742013892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45961.708742013892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45961.708742013892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45961.708742013892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45961.708742013892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45961.708742013892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45961.708742013892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45961.708742013892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45961.708742013892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45961.708742013892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45961.708742013892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45961.708742013892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45961.708742013892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45961.708742013892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45961.708742013892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45961.708742013892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45961.708742013892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45961.708742013892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45961.708742013892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45961.708742013892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45961.708742013892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45961.708742013892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45961.708742013892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45961.708742013892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45961.708742013892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45961.708742013892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45961.708742013892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45961.708742013892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45961.708742013892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45961.708742013892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45961.708742013892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45961.708742013892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45961.708742013892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45961.708742013892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45961.708742013892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45961.708742013892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45961.708742013892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45961.708742013892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45961.708742013892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45961.708742013892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45961.708742013892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45961.708742013892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45961.708742013892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45961.708742013892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45961.708742013892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45961.708742013892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45961.708742013892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45961.708742013892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45961.708742013892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45961.708742013892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45961.708742013892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45961.708742013892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45961.708742013892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45961.708742013892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45961.708742013892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45961.708742013892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45961.708742013892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45961.708742013892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45961.708742013892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45961.708742013892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45961.708742013892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45961.708742013892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45961.708742013892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45961.708742013892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45961.708742013892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45961.708742013892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45961.708742013892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45961.708742013892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45961.708742013892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45961.708742013892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45961.708742013892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45961.708742013892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45961.708742013892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45961.708742013892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45961.708742013892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45961.708742013892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45961.708742013892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45961.708742013892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45961.708742013892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45961.708742013892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45961.708742013892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45961.708742013892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45961.708742013892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45961.708742013892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45961.708742013892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45961.708742013892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45961.708742013892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45961.708742013892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45961.708742013892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45961.708742013892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45961.708742013892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45961.708742013892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45961.708742013892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45961.708742013892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45961.708742013892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45961.708742013892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45961.708742013892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45961.708742013892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45961.708742013892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45961.708742013892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45961.708742013892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45961.708742013892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45961.708742013892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45961.708742013892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45961.708742013892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45961.708742013892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45961.708742013892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45961.708742013892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45961.708742013892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45961.708742013892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45961.708742013892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45961.708742013892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45961.708742013892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45961.708742013892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45961.708742013892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45961.708742013892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45961.708742013892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45961.708742013892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45961.708742013892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45961.708742013892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45961.708742013892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45961.708742013892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45961.708742013892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45961.708742013892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45961.708742013892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45961.708742013892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45961.708742013892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45961.708742013892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45961.708742013892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45961.708742013892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45961.708742013892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45961.708742013892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45961.708742013892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45961.708742013892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45961.708742013892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45961.708742013892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45961.708742013892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45961.708742013892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45961.708742013892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45961.708742013892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45961.708742013892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45961.708742013892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45961.708742013892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45961.708742013892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45961.708742013892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45961.708742013892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45961.708742013892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45961.708742013892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45961.708742013892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45961.708742013892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45961.708742013892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45961.708742013892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45961.708742013892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45961.708742013892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45961.708742013892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45961.708742013892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45961.708742013892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45961.708742013892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45961.708742013892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45961.708742013892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45961.708742013892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45961.708742013892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45961.708742013892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45961.708742013892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45961.708742013892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45961.708742013892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45961.708742013892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45961.708742013892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45961.708742013892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45961.708742013892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45961.708742013892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45961.708742013892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45961.708742013892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45961.708742013892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45961.708742013892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45961.708742013892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45961.708742013892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45961.708742013892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45961.708742013892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45961.708742013892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45961.708742013892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45961.708742013892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45961.708742013892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45961.708742013892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45961.708742013892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45961.708742013892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45961.708742013892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45961.708742013892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45961.708742013892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45961.708742013892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45961.708742013892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45961.708742013892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45961.708742013892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45961.708742013892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45961.708742013892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45961.708742013892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45961.708742013892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45961.708742013892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45961.708742013892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45961.708742013892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45961.708742013892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45961.708742013892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45961.708742013892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45961.708742013892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45961.708742013892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45961.708742013892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45961.708742013892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45961.708742013892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45961.708742013892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45961.708742013892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45961.708742013892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45961.708742013892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45961.708742013892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45961.708742013892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45961.708742013892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45961.708742013892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45961.708742013892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45961.708742013892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45961.708742013892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45961.708742013892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45961.708742013892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45961.708742013892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45961.708742013892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45961.708742013892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45961.708742013892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45961.708742013892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45961.708742013892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45961.708742013892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45961.708742013892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45961.708742013892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45961.708742013892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45961.708742013892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45961.708742013892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45961.708742013892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45961.708742013892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45961.708742013892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45961.708742013892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45961.708742013892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45961.708742013892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45961.708742013892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45961.708742013892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45961.708742013892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45961.708742013892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45961.708742013892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45961.708742013892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45961.708742013892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45961.708742013892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45961.708742013892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45961.708742013892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45961.708742013892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45961.708742013892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45961.708742013892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45961.708742013892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45961.708742013892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45961.708742013892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45961.708742013892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45961.708742013892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45961.708742013892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45961.708742013892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45961.708742013892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45961.708742013892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45961.708742013892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45961.708742013892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45961.708742013892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45961.708742013892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45961.708742013892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45961.708742013892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45961.708742013892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45961.708742013892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45961.708742013892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45961.708742013892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45961.708742013892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45961.708742013892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45961.708742013892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45961.708742013892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45961.708742013892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45961.708742013892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45961.708742013892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45961.708742013892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45961.708742013892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45961.708742013892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45961.708742013892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45961.708742013892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45961.708742013892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45961.708742013892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45961.708742013892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45961.708742013892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45961.708742013892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45961.708742013892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45961.708742013892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45961.708742013892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45961.708742013892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45961.708742013892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45961.708742013892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45961.708742013892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45961.708742013892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45961.708742013892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45961.708742013892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45961.708742013892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45961.708742013892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45961.708742013892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45961.708742013892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45961.708742013892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45961.708742013892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45961.708742013892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45961.708742013892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45961.708742013892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45961.708742013892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45961.708742013892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45961.708742013892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45961.708742013892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45961.708742013892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45961.708742013892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45961.708742013892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45961.708742013892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45961.708742013892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45961.708742013892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45961.708742013892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45961.708742013892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45961.708742013892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45961.708742013892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45961.708742013892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45961.708742013892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45961.708742013892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45961.708742013892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45961.708742013892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45961.708742013892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45961.708742013892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45961.708742013892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45961.708742013892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45961.708742013892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45961.708742013892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45961.708742013892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45961.708742013892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45961.708742013892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45961.708742013892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45961.708742013892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45961.708742013892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45961.708742013892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45961.708742013892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45961.708742013892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45961.708742013892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45961.708742013892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45961.708742013892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45961.708742013892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45961.708742013892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45961.708742013892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45961.708742013892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45961.708742013892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45961.708742013892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45961.708742013892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45961.708742013892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45961.708742013892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45961.708742013892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45961.708742013892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45961.708742013892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45961.708742013892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45961.708742013892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45961.708742013892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45961.708742013892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45961.708742013892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45961.708742013892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45961.708742013892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45961.708742013892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45961.708742013892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45961.708742013892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45961.708742013892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45961.708742013892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45961.708742013892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45961.708742013892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45961.708742013892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45961.708742013892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45961.708742013892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45961.708742013892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45961.708742013892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45961.708742013892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45961.708742013892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45961.708742013892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45961.708742013892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45961.708742013892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45961.708742013892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45961.708742013892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45961.708742013892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45961.708742013892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45961.708742013892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45961.708742013892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45961.708742013892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45961.708742013892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45961.708742013892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45961.708742013892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45961.708742013892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45961.708742013892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45961.708742013892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45961.708742013892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45961.708742013892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45961.708742013892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45961.708742013892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45961.708742013892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45961.708742013892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45961.708742013892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45961.708742013892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45961.708742013892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45961.708742013892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45961.708742013892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45961.708742013892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45961.708742013892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45961.708742013892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45961.708742013892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45961.708742013892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45961.708742013892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45961.708742013892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45961.708742013892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45961.708742013892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45961.708742013892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45961.708742013892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45961.708742013892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45961.708742013892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45961.708742013892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45961.708742013892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45961.708742013892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45961.708742013892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45961.708742013892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45961.708742013892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45961.708742013892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45961.708742013892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45961.708742013892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45961.708742013892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45961.708742013892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45961.708742013892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45961.708742013892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45961.708742013892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45961.708742013892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45961.708742013892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45961.708742013892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45961.708742013892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45961.708742013892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45961.708742013892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45961.708742013892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45961.708742013892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45961.708742013892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45961.708742013892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45961.708742013892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45961.708742013892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45961.708742013892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45961.708742013892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45961.708742013892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45961.708742013892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45961.708742013892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45961.708742013892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45961.708742013892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45961.708742013892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45961.708742013892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45961.708742013892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45961.708742013892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45961.708742013892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45961.708742013892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45961.708742013892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45961.708742013892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45961.708742013892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45961.708742013892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45961.708742013892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45961.708742013892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45961.708742013892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45961.708742013892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45961.708742013892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45961.708742013892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45961.708742013892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45961.708742013892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45961.708742013892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45961.708742013892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45961.708742013892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45961.708742013892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45961.708742013892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45961.708742013892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45961.708742013892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45961.708742013892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45961.708742013892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45961.708742013892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45961.708742013892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45961.708742013892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45961.708742013892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45961.708742013892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45961.708742013892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45961.708742013892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45961.708742013892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45961.708742013892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45961.708742013892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45961.708742013892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45961.708742013892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45961.708742013892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45961.708742013892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45961.708742013892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45961.708742013892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45961.708742013892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45961.708742013892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45961.708742013892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45961.708742013892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45961.708742013892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45961.708742013892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45961.708742013892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45961.708742013892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45961.708742013892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45961.708742013892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45961.708742013892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45961.708742013892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45961.708742013892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45961.708742013892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45961.708742013892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45961.708742013892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45961.708742013892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45961.708742013892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45961.708742013892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45961.708742013892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45961.708742013892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45961.708742013892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45961.708742013892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45961.708742013892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45961.708742013892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45961.708742013892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45961.708742013892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45961.708742013892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45961.708742013892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45961.708742013892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45961.708742013892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45961.708742013892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45961.708742013892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45961.708742013892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45961.708742013892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45961.708742013892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45961.708742013892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45961.708742013892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45961.708742013892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45961.708742013892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45961.708742013892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45961.708742013892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45961.708742013892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45961.708742013892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45961.708742013892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45961.708742013892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45961.708742013892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45961.708742013892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45961.708742013892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45961.708742013892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45961.708742013892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45961.708742013892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45961.708742013892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45961.708742013892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45961.708742013892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45961.708742013892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45961.708742013892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45961.708742013892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45961.708742013892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45961.708742013892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45961.708742013892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45961.708742013892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45961.708742013892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45961.708742013892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45961.708742013892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45961.708742013892</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34"/>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258.22802442129614</v>
      </c>
      <c r="H2" s="99">
        <v>45703.474768518521</v>
      </c>
      <c r="I2" s="99" t="str">
        <f>IFERROR(VLOOKUP(D2,DB!A:F,6,0),"")</f>
        <v>SCECO</v>
      </c>
      <c r="J2" s="99" t="str">
        <f>IFERROR(VLOOKUP(D2,DB!A:G,7,0),"")</f>
        <v>Dead</v>
      </c>
      <c r="K2" s="101" t="s">
        <v>39108</v>
      </c>
      <c r="L2" s="94" t="str">
        <f>IFERROR(VLOOKUP(D2,DB!A:I,9,0),"")</f>
        <v>Latis</v>
      </c>
    </row>
    <row r="3" spans="1:16" ht="26.25" customHeight="1">
      <c r="A3" s="169" t="s">
        <v>39109</v>
      </c>
      <c r="B3" s="119" t="str">
        <f>IFERROR(VLOOKUP(D3,DB!A:K,11,0),"")</f>
        <v>R4</v>
      </c>
      <c r="C3" s="120">
        <v>1</v>
      </c>
      <c r="D3" s="94" t="s">
        <v>28974</v>
      </c>
      <c r="E3" s="98" t="s">
        <v>39021</v>
      </c>
      <c r="F3" s="123">
        <v>45960.96875</v>
      </c>
      <c r="G3" s="124">
        <f ca="1">IFERROR(NOW()-F3,"")</f>
        <v>0.73999201389233349</v>
      </c>
      <c r="H3" s="123">
        <v>45960.963101851848</v>
      </c>
      <c r="I3" s="119" t="str">
        <f>IFERROR(VLOOKUP(D3,DB!A:F,6,0),"")</f>
        <v>SCECO</v>
      </c>
      <c r="J3" s="119" t="str">
        <f>IFERROR(VLOOKUP(D3,DB!A:G,7,0),"")</f>
        <v>Weak</v>
      </c>
      <c r="K3" s="125" t="s">
        <v>39110</v>
      </c>
      <c r="L3" s="121" t="str">
        <f>IFERROR(VLOOKUP(D3,DB!A:I,9,0),"")</f>
        <v>Latis</v>
      </c>
    </row>
    <row r="4" spans="1:16" ht="15" customHeight="1">
      <c r="A4" s="119" t="s">
        <v>39111</v>
      </c>
      <c r="B4" s="119" t="str">
        <f>IFERROR(VLOOKUP(D4,DB!A:K,11,0),"")</f>
        <v>R4</v>
      </c>
      <c r="C4" s="120">
        <v>1</v>
      </c>
      <c r="D4" s="121" t="s">
        <v>35921</v>
      </c>
      <c r="E4" s="98" t="s">
        <v>39021</v>
      </c>
      <c r="F4" s="123">
        <v>45961.689618055556</v>
      </c>
      <c r="G4" s="124">
        <f ca="1">IFERROR(NOW()-F4,"")</f>
        <v>1.912395833642222E-2</v>
      </c>
      <c r="H4" s="123">
        <v>45961.684062499997</v>
      </c>
      <c r="I4" s="119" t="str">
        <f>IFERROR(VLOOKUP(D4,DB!A:F,6,0),"")</f>
        <v>Generator-SG</v>
      </c>
      <c r="J4" s="119" t="str">
        <f>IFERROR(VLOOKUP(D4,DB!A:G,7,0),"")</f>
        <v>Dead</v>
      </c>
      <c r="K4" s="125" t="s">
        <v>39112</v>
      </c>
      <c r="L4" s="121" t="str">
        <f>IFERROR(VLOOKUP(D4,DB!A:I,9,0),"")</f>
        <v>Latis</v>
      </c>
    </row>
    <row r="5" spans="1:16" ht="15" customHeight="1">
      <c r="A5" s="119"/>
      <c r="B5" s="119" t="str">
        <f>IFERROR(VLOOKUP(D5,DB!A:K,11,0),"")</f>
        <v/>
      </c>
      <c r="C5" s="120"/>
      <c r="D5" s="121"/>
      <c r="E5" s="98"/>
      <c r="F5" s="123"/>
      <c r="G5" s="124">
        <f ca="1">IFERROR(NOW()-F5,"")</f>
        <v>45961.708742013892</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45961.708742013892</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45961.708742013892</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45961.708742013892</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45961.708742013892</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45961.708742013892</v>
      </c>
      <c r="H10" s="123"/>
      <c r="I10" s="119" t="str">
        <f>IFERROR(VLOOKUP(D10,DB!A:F,6,0),"")</f>
        <v/>
      </c>
      <c r="J10" s="119" t="str">
        <f>IFERROR(VLOOKUP(D10,DB!A:G,7,0),"")</f>
        <v/>
      </c>
      <c r="K10" s="125"/>
      <c r="L10" s="121" t="str">
        <f>IFERROR(VLOOKUP(D10,DB!A:I,9,0),"")</f>
        <v/>
      </c>
    </row>
    <row r="11" spans="1:16" ht="15" customHeight="1">
      <c r="A11" s="119"/>
      <c r="B11" s="119"/>
      <c r="C11" s="120"/>
      <c r="D11" s="121"/>
      <c r="E11" s="98"/>
      <c r="F11" s="123"/>
      <c r="G11" s="124">
        <f ca="1">IFERROR(NOW()-F11,"")</f>
        <v>45961.708742013892</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45961.708742013892</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45961.708742013892</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45961.708742013892</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45961.708742013892</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45961.708742013892</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45961.708742013892</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45961.708742013892</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45961.708742013892</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45961.708742013892</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45961.708742013892</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45961.708742013892</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45961.708742013892</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45961.708742013892</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45961.708742013892</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45961.708742013892</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45961.708742013892</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45961.708742013892</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45961.708742013892</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45961.708742013892</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45961.708742013892</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45961.708742013892</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45961.708742013892</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45961.708742013892</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45961.708742013892</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45961.708742013892</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45961.708742013892</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45961.708742013892</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45961.708742013892</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45961.708742013892</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45961.708742013892</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45961.708742013892</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45961.708742013892</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45961.708742013892</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45961.708742013892</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45961.708742013892</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45961.708742013892</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45961.708742013892</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45961.708742013892</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45961.708742013892</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45961.708742013892</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45961.708742013892</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45961.708742013892</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45961.708742013892</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45961.708742013892</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45961.708742013892</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45961.708742013892</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45961.708742013892</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45961.708742013892</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45961.708742013892</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45961.708742013892</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45961.708742013892</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45961.708742013892</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45961.708742013892</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45961.708742013892</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45961.708742013892</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45961.708742013892</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45961.708742013892</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45961.708742013892</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45961.708742013892</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45961.708742013892</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45961.708742013892</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45961.708742013892</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45961.708742013892</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45961.708742013892</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45961.708742013892</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45961.708742013892</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45961.708742013892</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45961.708742013892</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45961.708742013892</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45961.708742013892</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45961.708742013892</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45961.708742013892</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45961.708742013892</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45961.708742013892</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45961.708742013892</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45961.708742013892</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45961.708742013892</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45961.708742013892</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45961.708742013892</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45961.708742013892</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45961.708742013892</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45961.708742013892</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45961.708742013892</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45961.708742013892</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45961.708742013892</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45961.708742013892</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45961.708742013892</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45961.708742013892</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45961.708742013892</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45961.708742013892</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45961.708742013892</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45961.708742013892</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45961.708742013892</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45961.708742013892</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45961.708742013892</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45961.708742013892</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45961.708742013892</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45961.708742013892</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45961.708742013892</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45961.708742013892</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45961.708742013892</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45961.708742013892</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45961.708742013892</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45961.708742013892</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45961.708742013892</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45961.708742013892</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45961.708742013892</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45961.708742013892</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45961.708742013892</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45961.708742013892</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45961.708742013892</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45961.708742013892</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45961.708742013892</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45961.708742013892</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45961.708742013892</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45961.708742013892</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45961.708742013892</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45961.708742013892</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45961.708742013892</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45961.708742013892</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45961.708742013892</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45961.708742013892</v>
      </c>
      <c r="H133" s="123"/>
      <c r="I133" s="119" t="str">
        <f>IFERROR(VLOOKUP(D133,DB!A:F,6,0),"")</f>
        <v/>
      </c>
      <c r="J133" s="119" t="str">
        <f>IFERROR(VLOOKUP(D133,DB!A:G,7,0),"")</f>
        <v/>
      </c>
      <c r="K133" s="125"/>
      <c r="L133" s="121" t="str">
        <f>IFERROR(VLOOKUP(D133,DB!A:I,9,0),"")</f>
        <v/>
      </c>
    </row>
    <row r="134" spans="1:12" ht="15" customHeight="1">
      <c r="A134" s="126"/>
      <c r="B134" s="126" t="str">
        <f>IFERROR(VLOOKUP(D134,DB!A:K,11,0),"")</f>
        <v/>
      </c>
      <c r="C134" s="127"/>
      <c r="D134" s="128"/>
      <c r="E134" s="129"/>
      <c r="F134" s="130"/>
      <c r="G134" s="131">
        <f ca="1">IFERROR(NOW()-F134,"")</f>
        <v>45961.708742013892</v>
      </c>
      <c r="H134" s="130"/>
      <c r="I134" s="126" t="str">
        <f>IFERROR(VLOOKUP(D134,DB!A:F,6,0),"")</f>
        <v/>
      </c>
      <c r="J134" s="126" t="str">
        <f>IFERROR(VLOOKUP(D134,DB!A:G,7,0),"")</f>
        <v/>
      </c>
      <c r="K134" s="132"/>
      <c r="L134" s="128" t="str">
        <f>IFERROR(VLOOKUP(D134,DB!A:I,9,0),"")</f>
        <v/>
      </c>
    </row>
  </sheetData>
  <dataValidations count="2">
    <dataValidation allowBlank="1" showInputMessage="1" showErrorMessage="1" sqref="E1" xr:uid="{A4F81451-56CC-4543-9497-104C4E44EE4B}"/>
    <dataValidation type="list" allowBlank="1" showInputMessage="1" showErrorMessage="1" sqref="E2:E2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tabSelected="1" workbookViewId="0">
      <selection activeCell="K16" sqref="K16"/>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39113</v>
      </c>
      <c r="B2" s="37" t="str">
        <f>IFERROR(VLOOKUP(D2,DB!A:K,11,0),"")</f>
        <v>R5</v>
      </c>
      <c r="C2" s="37">
        <v>3</v>
      </c>
      <c r="D2" s="118" t="s">
        <v>36011</v>
      </c>
      <c r="E2" s="37" t="s">
        <v>39021</v>
      </c>
      <c r="F2" s="38">
        <v>45891.832060185188</v>
      </c>
      <c r="G2" s="144">
        <f ca="1">IFERROR(NOW()-F2,"")</f>
        <v>69.876681828704022</v>
      </c>
      <c r="H2" s="38">
        <v>45891.790393518517</v>
      </c>
      <c r="I2" s="37" t="str">
        <f>IFERROR(VLOOKUP(D2,DB!A:F,6,0),"")</f>
        <v>Generator-SG</v>
      </c>
      <c r="J2" s="37" t="str">
        <f>IFERROR(VLOOKUP(D2,DB!A:G,7,0),"")</f>
        <v>Vandalized</v>
      </c>
      <c r="K2" s="37" t="s">
        <v>39114</v>
      </c>
      <c r="L2" s="37" t="str">
        <f>IFERROR(VLOOKUP(D2,DB!A:I,9,0),"")</f>
        <v>Latis</v>
      </c>
      <c r="M2" s="117"/>
    </row>
    <row r="3" spans="1:13" ht="30.75">
      <c r="A3" s="37" t="s">
        <v>39115</v>
      </c>
      <c r="B3" s="37" t="str">
        <f>IFERROR(VLOOKUP(D3,DB!A:K,11,0),"")</f>
        <v>R5</v>
      </c>
      <c r="C3" s="37">
        <v>1</v>
      </c>
      <c r="D3" s="37" t="s">
        <v>33268</v>
      </c>
      <c r="E3" s="37" t="s">
        <v>39100</v>
      </c>
      <c r="F3" s="38">
        <v>45926.188877314817</v>
      </c>
      <c r="G3" s="144">
        <f t="shared" ref="G3" ca="1" si="0">IFERROR(NOW()-F3,"")</f>
        <v>35.519864699075697</v>
      </c>
      <c r="H3" s="38">
        <v>45926.158159722225</v>
      </c>
      <c r="I3" s="37" t="str">
        <f>IFERROR(VLOOKUP(D3,DB!A:F,6,0),"")</f>
        <v>SCECO</v>
      </c>
      <c r="J3" s="37" t="str">
        <f>IFERROR(VLOOKUP(D3,DB!A:G,7,0),"")</f>
        <v>Good</v>
      </c>
      <c r="K3" s="37" t="s">
        <v>39116</v>
      </c>
      <c r="L3" s="37" t="str">
        <f>IFERROR(VLOOKUP(D3,DB!A:I,9,0),"")</f>
        <v>Latis</v>
      </c>
      <c r="M3" s="117"/>
    </row>
    <row r="4" spans="1:13" ht="48" customHeight="1">
      <c r="A4" s="152" t="s">
        <v>39117</v>
      </c>
      <c r="B4" s="152" t="str">
        <f>IFERROR(VLOOKUP(D4,DB!A:K,11,0),"")</f>
        <v>R5</v>
      </c>
      <c r="C4" s="152">
        <v>1</v>
      </c>
      <c r="D4" s="152" t="s">
        <v>34758</v>
      </c>
      <c r="E4" s="152" t="s">
        <v>39100</v>
      </c>
      <c r="F4" s="153">
        <v>45948.661111111112</v>
      </c>
      <c r="G4" s="154">
        <f ca="1">IFERROR(NOW()-F4,"")</f>
        <v>13.047630902779929</v>
      </c>
      <c r="H4" s="153">
        <v>45948.661111111112</v>
      </c>
      <c r="I4" s="152" t="str">
        <f>IFERROR(VLOOKUP(D4,DB!A:F,6,0),"")</f>
        <v>SCECO</v>
      </c>
      <c r="J4" s="152" t="str">
        <f>IFERROR(VLOOKUP(D4,DB!A:G,7,0),"")</f>
        <v>Dead</v>
      </c>
      <c r="K4" s="152" t="s">
        <v>39118</v>
      </c>
      <c r="L4" s="152" t="str">
        <f>IFERROR(VLOOKUP(D4,DB!A:I,9,0),"")</f>
        <v>Latis</v>
      </c>
    </row>
    <row r="5" spans="1:13" ht="15">
      <c r="A5" s="152" t="s">
        <v>39119</v>
      </c>
      <c r="B5" s="152" t="str">
        <f>IFERROR(VLOOKUP(D5,DB!A:K,11,0),"")</f>
        <v>R5</v>
      </c>
      <c r="C5" s="152">
        <v>1</v>
      </c>
      <c r="D5" s="152" t="s">
        <v>38377</v>
      </c>
      <c r="E5" s="152" t="s">
        <v>39021</v>
      </c>
      <c r="F5" s="153">
        <v>45961.701643518521</v>
      </c>
      <c r="G5" s="154">
        <f ca="1">IFERROR(NOW()-F5,"")</f>
        <v>7.098495370883029E-3</v>
      </c>
      <c r="H5" s="153">
        <v>45961.695474537039</v>
      </c>
      <c r="I5" s="152" t="str">
        <f>IFERROR(VLOOKUP(D5,DB!A:F,6,0),"")</f>
        <v>Generator-SG</v>
      </c>
      <c r="J5" s="152" t="str">
        <f>IFERROR(VLOOKUP(D5,DB!A:G,7,0),"")</f>
        <v>Haj Removal</v>
      </c>
      <c r="K5" s="152" t="s">
        <v>39120</v>
      </c>
      <c r="L5" s="152" t="str">
        <f>IFERROR(VLOOKUP(D5,DB!A:I,9,0),"")</f>
        <v>Latis</v>
      </c>
    </row>
    <row r="6" spans="1:13" ht="15">
      <c r="A6" s="152"/>
      <c r="B6" s="152" t="str">
        <f>IFERROR(VLOOKUP(D6,DB!A:K,11,0),"")</f>
        <v/>
      </c>
      <c r="C6" s="152"/>
      <c r="D6" s="152"/>
      <c r="E6" s="152"/>
      <c r="F6" s="153"/>
      <c r="G6" s="154">
        <f ca="1">IFERROR(NOW()-F6,"")</f>
        <v>45961.708742013892</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45961.708742013892</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45961.708742013892</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45961.708742013892</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45961.708742013892</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45961.708742013892</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45961.708742013892</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45961.708742013892</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45961.708742013892</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45961.708742013892</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45961.708742013892</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45961.708742013892</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45961.708742013892</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45961.708742013892</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45961.708742013892</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45961.708742013892</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45961.708742013892</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45961.708742013892</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45961.708742013892</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45961.708742013892</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45961.708742013892</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45961.708742013892</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45961.708742013892</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45961.708742013892</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45961.708742013892</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45961.708742013892</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45961.708742013892</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45961.708742013892</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45961.708742013892</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45961.708742013892</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45961.708742013892</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45961.708742013892</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45961.708742013892</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45961.708742013892</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45961.708742013892</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45961.708742013892</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45961.708742013892</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45961.708742013892</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45961.708742013892</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45961.708742013892</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45961.708742013892</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45961.708742013892</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45961.708742013892</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45961.708742013892</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45961.708742013892</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45961.708742013892</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45961.708742013892</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45961.708742013892</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45961.708742013892</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45961.708742013892</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45961.708742013892</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45961.708742013892</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45961.708742013892</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45961.708742013892</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45961.708742013892</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45961.708742013892</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45961.708742013892</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45961.708742013892</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45961.708742013892</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45961.708742013892</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45961.708742013892</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45961.708742013892</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45961.708742013892</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45961.708742013892</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45961.708742013892</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45961.708742013892</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45961.708742013892</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45961.708742013892</v>
      </c>
      <c r="H73" s="153"/>
      <c r="I73" s="152" t="str">
        <f>IFERROR(VLOOKUP(D73,DB!A:F,6,0),"")</f>
        <v/>
      </c>
      <c r="J73" s="152" t="str">
        <f>IFERROR(VLOOKUP(D73,DB!A:G,7,0),"")</f>
        <v/>
      </c>
      <c r="K73" s="152"/>
      <c r="L73" s="152" t="str">
        <f>IFERROR(VLOOKUP(D73,DB!A:I,9,0),"")</f>
        <v/>
      </c>
    </row>
    <row r="74" spans="1:12" ht="15">
      <c r="A74" s="158"/>
      <c r="B74" s="158" t="str">
        <f>IFERROR(VLOOKUP(D74,DB!A:K,11,0),"")</f>
        <v/>
      </c>
      <c r="C74" s="158"/>
      <c r="D74" s="158"/>
      <c r="E74" s="158"/>
      <c r="F74" s="159"/>
      <c r="G74" s="160">
        <f ca="1">IFERROR(NOW()-F74,"")</f>
        <v>45961.708742013892</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45961.708742013892</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45961.708742013892</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45961.708742013892</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45961.708742013892</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45961.708742013892</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45961.708742013892</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45961.708742013892</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45961.708742013892</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45961.708742013892</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45961.708742013892</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45961.708742013892</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45961.708742013892</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45961.708742013892</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45961.708742013892</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45961.708742013892</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45961.708742013892</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45961.708742013892</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45961.708742013892</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45961.708742013892</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45961.708742013892</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45961.708742013892</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45961.708742013892</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45961.708742013892</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45961.708742013892</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45961.708742013892</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45961.708742013892</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45961.708742013892</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45961.708742013892</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45961.708742013892</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45961.708742013892</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45961.708742013892</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45961.708742013892</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45961.708742013892</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45961.708742013892</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45961.708742013892</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45961.708742013892</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45961.708742013892</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45961.708742013892</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45961.708742013892</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45961.708742013892</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45961.708742013892</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45961.708742013892</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45961.708742013892</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45961.708742013892</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45961.708742013892</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45961.708742013892</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45961.708742013892</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45961.708742013892</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45961.708742013892</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45961.708742013892</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45961.708742013892</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45961.708742013892</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45961.708742013892</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45961.708742013892</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45961.708742013892</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45961.708742013892</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45961.708742013892</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45961.708742013892</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45961.708742013892</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45961.708742013892</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45961.708742013892</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45961.708742013892</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45961.708742013892</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45961.708742013892</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45961.708742013892</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45961.708742013892</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45961.708742013892</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45961.708742013892</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45961.708742013892</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45961.708742013892</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45961.708742013892</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45961.708742013892</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45961.708742013892</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45961.708742013892</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45961.708742013892</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45961.708742013892</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45961.708742013892</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45961.708742013892</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45961.708742013892</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45961.708742013892</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45961.708742013892</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45961.708742013892</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45961.708742013892</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45961.708742013892</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45961.708742013892</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45961.708742013892</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45961.708742013892</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45961.708742013892</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45961.708742013892</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45961.708742013892</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45961.708742013892</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45961.708742013892</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45961.708742013892</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45961.708742013892</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45961.708742013892</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45961.708742013892</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45961.708742013892</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45961.708742013892</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45961.708742013892</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45961.708742013892</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45961.708742013892</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45961.708742013892</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45961.708742013892</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45961.708742013892</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45961.708742013892</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45961.708742013892</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45961.708742013892</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45961.708742013892</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45961.708742013892</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45961.708742013892</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45961.708742013892</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45961.708742013892</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45961.708742013892</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45961.708742013892</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45961.708742013892</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45961.708742013892</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45961.708742013892</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45961.708742013892</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45961.708742013892</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45961.708742013892</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45961.708742013892</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45961.708742013892</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45961.708742013892</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45961.708742013892</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45961.708742013892</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45961.708742013892</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45961.708742013892</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45961.708742013892</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45961.708742013892</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45961.708742013892</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45961.708742013892</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45961.708742013892</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45961.708742013892</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45961.708742013892</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45961.708742013892</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45961.708742013892</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45961.708742013892</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45961.708742013892</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45961.708742013892</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45961.708742013892</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45961.708742013892</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45961.708742013892</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45961.708742013892</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45961.708742013892</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45961.708742013892</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45961.708742013892</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45961.708742013892</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45961.708742013892</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45961.708742013892</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45961.708742013892</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45961.708742013892</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45961.708742013892</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45961.708742013892</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45961.708742013892</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45961.708742013892</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45961.708742013892</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45961.708742013892</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45961.708742013892</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45961.708742013892</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45961.708742013892</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45961.708742013892</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45961.708742013892</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45961.708742013892</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45961.708742013892</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45961.708742013892</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45961.708742013892</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45961.708742013892</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45961.708742013892</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45961.708742013892</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45961.708742013892</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45961.708742013892</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45961.708742013892</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45961.708742013892</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45961.708742013892</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45961.708742013892</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45961.708742013892</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45961.708742013892</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45961.708742013892</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45961.708742013892</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45961.708742013892</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45961.708742013892</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45961.708742013892</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45961.708742013892</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45961.708742013892</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45961.708742013892</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45961.708742013892</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45961.708742013892</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45961.708742013892</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45961.708742013892</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45961.708742013892</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45961.708742013892</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45961.708742013892</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45961.708742013892</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45961.708742013892</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45961.708742013892</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45961.708742013892</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45961.708742013892</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45961.708742013892</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45961.708742013892</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45961.708742013892</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45961.708742013892</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45961.708742013892</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45961.708742013892</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45961.708742013892</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45961.708742013892</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45961.708742013892</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45961.708742013892</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45961.708742013892</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45961.708742013892</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45961.708742013892</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45961.708742013892</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45961.708742013892</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45961.708742013892</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45961.708742013892</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45961.708742013892</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45961.708742013892</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45961.708742013892</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45961.708742013892</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45961.708742013892</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45961.708742013892</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45961.708742013892</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45961.708742013892</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45961.708742013892</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45961.708742013892</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45961.708742013892</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45961.708742013892</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45961.708742013892</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45961.708742013892</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45961.708742013892</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45961.708742013892</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45961.708742013892</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45961.708742013892</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45961.708742013892</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45961.708742013892</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45961.708742013892</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45961.708742013892</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45961.708742013892</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45961.708742013892</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45961.708742013892</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45961.708742013892</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45961.708742013892</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45961.708742013892</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45961.708742013892</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45961.708742013892</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45961.708742013892</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45961.708742013892</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45961.708742013892</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45961.708742013892</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45961.708742013892</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45961.708742013892</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45961.708742013892</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45961.708742013892</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45961.708742013892</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45961.708742013892</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45961.708742013892</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45961.708742013892</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45961.708742013892</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45961.708742013892</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45961.708742013892</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45961.708742013892</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45961.708742013892</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45961.708742013892</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45961.708742013892</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45961.708742013892</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45961.708742013892</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45961.708742013892</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45961.708742013892</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45961.708742013892</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45961.708742013892</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45961.708742013892</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45961.708742013892</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45961.708742013892</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45961.708742013892</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45961.708742013892</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45961.708742013892</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45961.708742013892</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45961.708742013892</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45961.708742013892</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45961.708742013892</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45961.708742013892</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45961.708742013892</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45961.708742013892</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45961.708742013892</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45961.708742013892</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45961.708742013892</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45961.708742013892</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45961.708742013892</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45961.708742013892</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45961.708742013892</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45961.708742013892</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45961.708742013892</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45961.708742013892</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45961.708742013892</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45961.708742013892</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45961.708742013892</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45961.708742013892</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45961.708742013892</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45961.708742013892</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45961.708742013892</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45961.708742013892</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45961.708742013892</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45961.708742013892</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45961.708742013892</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45961.708742013892</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45961.708742013892</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45961.708742013892</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45961.708742013892</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45961.708742013892</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45961.708742013892</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45961.708742013892</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45961.708742013892</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45961.708742013892</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45961.708742013892</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45961.708742013892</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45961.708742013892</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45961.708742013892</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45961.708742013892</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45961.708742013892</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45961.708742013892</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45961.708742013892</v>
      </c>
      <c r="H394" s="159"/>
      <c r="I394" s="158" t="str">
        <f>IFERROR(VLOOKUP(D394,DB!A:F,6,0),"")</f>
        <v/>
      </c>
      <c r="J394" s="158" t="str">
        <f>IFERROR(VLOOKUP(D394,DB!A:G,7,0),"")</f>
        <v/>
      </c>
      <c r="K394" s="158"/>
      <c r="L394" s="158" t="str">
        <f>IFERROR(VLOOKUP(D394,DB!A:I,9,0),"")</f>
        <v/>
      </c>
    </row>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504" ht="15"/>
    <row r="505" ht="15"/>
    <row r="507" ht="15"/>
    <row r="508" ht="15"/>
    <row r="509" ht="15"/>
    <row r="510" ht="15"/>
    <row r="512" ht="15"/>
    <row r="513" ht="15"/>
    <row r="520" ht="15"/>
    <row r="521" ht="15"/>
    <row r="522" ht="15"/>
    <row r="523" ht="15"/>
    <row r="524" ht="15"/>
    <row r="525" ht="15"/>
    <row r="528" ht="15"/>
    <row r="529" ht="15"/>
    <row r="530" ht="15"/>
    <row r="531" ht="15"/>
    <row r="532" ht="15"/>
    <row r="533" ht="15"/>
    <row r="534" ht="15"/>
    <row r="535" ht="15"/>
    <row r="536" ht="15"/>
    <row r="537" ht="15"/>
    <row r="538" ht="15"/>
    <row r="539"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5" ht="15"/>
    <row r="596" ht="15"/>
    <row r="633" ht="15"/>
    <row r="634" ht="15"/>
    <row r="635" ht="15"/>
    <row r="636" ht="15"/>
    <row r="637" ht="15"/>
    <row r="638" ht="15"/>
    <row r="639" ht="15"/>
    <row r="640" ht="15"/>
    <row r="641" ht="15"/>
    <row r="642"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3" ht="15"/>
    <row r="724" ht="15"/>
    <row r="725" ht="15"/>
    <row r="727" ht="15"/>
    <row r="728"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1" ht="15"/>
    <row r="762" ht="15"/>
    <row r="932" ht="15"/>
    <row r="933" ht="15"/>
    <row r="934" ht="15"/>
    <row r="935" ht="15"/>
    <row r="936" ht="15"/>
    <row r="937" ht="15"/>
    <row r="943" ht="15"/>
    <row r="944" ht="15"/>
    <row r="945" ht="15"/>
    <row r="946" ht="15"/>
    <row r="947" ht="15"/>
    <row r="948" ht="15"/>
    <row r="949"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1000" ht="15"/>
    <row r="1001" ht="15"/>
    <row r="1007" ht="15"/>
    <row r="1008" ht="15"/>
    <row r="1010" ht="15"/>
    <row r="1011" ht="15"/>
    <row r="1012" ht="15"/>
    <row r="1013" ht="15"/>
    <row r="1014" ht="15"/>
    <row r="1015" ht="15"/>
    <row r="1016" ht="15"/>
    <row r="1018" ht="15"/>
    <row r="1019" ht="15"/>
    <row r="1020"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9" ht="15"/>
    <row r="1090" ht="15"/>
    <row r="1091" ht="15"/>
    <row r="1092" ht="15"/>
    <row r="1093" ht="15"/>
    <row r="1094" ht="15"/>
    <row r="1095" ht="15"/>
    <row r="1096" ht="15"/>
    <row r="1097" ht="15"/>
    <row r="1098" ht="15"/>
    <row r="1099" ht="15"/>
    <row r="1100" ht="15"/>
    <row r="1101" ht="15"/>
    <row r="1102" ht="15"/>
    <row r="1104" ht="15"/>
    <row r="1105" ht="15"/>
    <row r="1106" ht="15"/>
    <row r="1107" ht="15"/>
    <row r="1108" ht="15"/>
    <row r="1109" ht="15"/>
    <row r="1110" ht="15"/>
    <row r="1111" ht="15"/>
    <row r="1112" ht="15"/>
    <row r="1113" ht="15"/>
    <row r="1114" ht="15"/>
    <row r="1115" ht="15"/>
    <row r="1118" ht="15"/>
    <row r="1119" ht="15"/>
    <row r="1120" ht="15"/>
    <row r="1121" ht="15"/>
    <row r="1122" ht="15"/>
    <row r="1123" ht="15"/>
    <row r="1124" ht="15"/>
    <row r="1126" ht="15"/>
    <row r="1127" ht="15"/>
    <row r="1128" ht="15"/>
    <row r="1129" ht="15"/>
    <row r="1130" ht="15"/>
    <row r="1131" ht="15"/>
    <row r="1132" ht="15"/>
    <row r="1133" ht="15"/>
    <row r="1134" ht="15"/>
    <row r="1135" ht="15"/>
    <row r="1136" ht="15"/>
    <row r="1138" ht="15"/>
    <row r="1139" ht="15"/>
    <row r="1140" ht="15"/>
    <row r="1141" ht="15"/>
    <row r="1142" ht="15"/>
    <row r="1143" ht="15"/>
    <row r="1144" ht="15"/>
    <row r="1145" ht="15"/>
    <row r="1146" ht="15"/>
    <row r="1147" ht="15"/>
    <row r="1155" ht="15"/>
    <row r="1156" ht="15"/>
    <row r="1159" ht="15"/>
    <row r="1160" ht="15"/>
    <row r="1161" ht="15"/>
    <row r="1162" ht="15"/>
    <row r="1163" ht="15"/>
    <row r="1164" ht="15"/>
    <row r="1165" ht="15"/>
    <row r="1166" ht="15"/>
    <row r="1169" ht="15"/>
    <row r="1170" ht="15"/>
    <row r="1171" ht="15"/>
    <row r="1172" ht="15"/>
    <row r="1173" ht="15"/>
    <row r="1174" ht="15"/>
    <row r="1175" ht="15"/>
    <row r="1176" ht="15"/>
    <row r="1177" ht="15"/>
    <row r="1178" ht="15"/>
    <row r="1179" ht="15"/>
    <row r="1180" ht="15"/>
    <row r="1182" ht="15"/>
    <row r="1183" ht="15"/>
    <row r="1184" ht="15"/>
    <row r="1187" ht="15"/>
    <row r="1189" ht="15"/>
    <row r="1191" ht="15"/>
    <row r="1194" ht="15"/>
    <row r="1195" ht="15"/>
    <row r="1196" ht="15"/>
    <row r="1198" ht="15"/>
    <row r="1200" ht="15"/>
    <row r="1201" ht="15"/>
    <row r="1202" ht="15"/>
    <row r="1203" ht="15"/>
    <row r="1204" ht="15"/>
    <row r="1206" ht="15"/>
    <row r="1207" ht="15"/>
    <row r="1208" ht="15"/>
    <row r="1209" ht="15"/>
    <row r="1211" ht="15"/>
    <row r="1213" ht="15"/>
    <row r="1214" ht="15"/>
    <row r="1216" ht="15"/>
    <row r="1217" ht="15"/>
    <row r="1218" ht="15"/>
    <row r="1219" ht="15"/>
    <row r="1221" ht="15"/>
    <row r="1223" ht="15"/>
    <row r="1224" ht="15"/>
    <row r="1225" ht="15"/>
    <row r="1226" ht="15"/>
    <row r="1228" ht="15"/>
    <row r="1229" ht="15"/>
    <row r="1230" ht="15"/>
    <row r="1231" ht="15"/>
    <row r="1232" ht="15"/>
    <row r="1233" ht="15"/>
    <row r="1234" ht="15"/>
    <row r="1237" ht="15"/>
    <row r="1239" ht="15"/>
    <row r="1240" ht="15"/>
    <row r="1241" ht="15"/>
    <row r="1242" ht="15"/>
    <row r="1243" ht="15"/>
    <row r="1244" ht="15"/>
    <row r="1245" ht="15"/>
    <row r="1246" ht="15"/>
    <row r="1249" ht="15"/>
    <row r="1250" ht="15"/>
    <row r="1252" ht="15"/>
    <row r="1254" ht="15"/>
    <row r="1255" ht="15"/>
    <row r="1256" ht="15"/>
    <row r="1257" ht="15"/>
    <row r="1258" ht="15"/>
    <row r="1262" ht="15"/>
    <row r="1263" ht="15"/>
    <row r="1265" ht="15"/>
    <row r="1266" ht="15"/>
    <row r="1269" ht="15"/>
    <row r="1270" ht="15"/>
    <row r="1274" ht="15"/>
    <row r="1281" ht="15"/>
  </sheetData>
  <dataValidations count="2">
    <dataValidation allowBlank="1" showInputMessage="1" showErrorMessage="1" sqref="E1" xr:uid="{920C6338-E771-4DAE-8C89-92A9093EA4DE}"/>
    <dataValidation type="list" allowBlank="1" showInputMessage="1" showErrorMessage="1" sqref="E2:E39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38"/>
  <sheetViews>
    <sheetView workbookViewId="0">
      <selection activeCell="G2" sqref="G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45961.708742013892</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45961.708742013892</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45961.708742013892</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45961.708742013892</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45961.708742013892</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45961.708742013892</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45961.708742013892</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45961.708742013892</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45961.708742013892</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45961.708742013892</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45961.708742013892</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45961.708742013892</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45961.708742013892</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45961.708742013892</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45961.708742013892</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45961.708742013892</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45961.708742013892</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45961.708742013892</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45961.708742013892</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45961.708742013892</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45961.708742013892</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45961.708742013892</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45961.708742013892</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45961.708742013892</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45961.708742013892</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45961.708742013892</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45961.708742013892</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45961.708742013892</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45961.708742013892</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45961.708742013892</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45961.708742013892</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45961.708742013892</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45961.708742013892</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45961.708742013892</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45961.708742013892</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45961.708742013892</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45961.708742013892</v>
      </c>
      <c r="H38" s="107"/>
      <c r="I38" s="103" t="str">
        <f>IFERROR(VLOOKUP(D38,DB!A:F,6,0),"")</f>
        <v/>
      </c>
      <c r="J38" s="102" t="str">
        <f>IFERROR(VLOOKUP(D38,DB!A:G,7,0),"")</f>
        <v/>
      </c>
      <c r="K38" s="108"/>
      <c r="L38" s="109" t="str">
        <f>IFERROR(VLOOKUP(D38,DB!A:I,9,0),"")</f>
        <v/>
      </c>
    </row>
  </sheetData>
  <dataValidations count="2">
    <dataValidation allowBlank="1" showInputMessage="1" showErrorMessage="1" sqref="E1" xr:uid="{380493DB-286A-4683-AF55-C78F04945A49}"/>
    <dataValidation type="list" allowBlank="1" showInputMessage="1" showErrorMessage="1" sqref="E2:E3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2025-10-31T14:02:02Z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