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200" documentId="120_S{2AC9BD13-BADA-5192-A53E-5A8FF88502F6}" xr6:coauthVersionLast="47" xr6:coauthVersionMax="47" xr10:uidLastSave="{DF654837-F87C-4671-A3DC-714F586F1D7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<sst xmlns="http://schemas.openxmlformats.org/spreadsheetml/2006/main" count="180298" uniqueCount="39135">
  <si>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</si>
  <si>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</si>
  <si>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</si>
  <si>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</si>
  <si>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</si>
  <si>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</si>
  <si>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</si>
  <si>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</si>
  <si>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</si>
  <si>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</si>
  <si>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</si>
  <si>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</si>
  <si>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</si>
  <si>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</si>
  <si>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</si>
  <si>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</si>
  <si>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</si>
  <si>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</si>
  <si>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</si>
  <si>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</si>
  <si>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</si>
  <si>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</si>
  <si>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</si>
  <si>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</si>
  <si>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</si>
  <si>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</si>
  <si>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</si>
  <si>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</si>
  <si>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</si>
  <si>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</si>
  <si>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</si>
  <si>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</si>
  <si>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</si>
  <si>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</si>
  <si>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</si>
  <si>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</si>
  <si>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</si>
  <si>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</si>
  <si>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</si>
  <si>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</si>
  <si>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</si>
  <si>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</si>
  <si>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</si>
  <si>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</si>
  <si>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</si>
  <si>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</si>
  <si>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</si>
  <si>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</si>
  <si>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</si>
  <si>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</si>
  <si>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</si>
  <si>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</si>
  <si>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</si>
  <si>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</si>
  <si>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</si>
  <si>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</si>
  <si>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</si>
  <si>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</si>
  <si>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</si>
  <si>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</si>
  <si>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</si>
  <si>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</si>
  <si>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</si>
  <si>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</si>
  <si>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</si>
  <si>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</si>
  <si>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</si>
  <si>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</si>
  <si>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</si>
  <si>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</si>
  <si>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</si>
  <si>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</si>
  <si>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</si>
  <si>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</si>
  <si>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</si>
  <si>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</si>
  <si>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</si>
  <si>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</si>
  <si>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</si>
  <si>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</si>
  <si>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</si>
  <si>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</si>
  <si>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</si>
  <si>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</si>
  <si>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</si>
  <si>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</si>
  <si>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</si>
  <si>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</si>
  <si>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</si>
  <si>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</si>
  <si>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</si>
  <si>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</si>
  <si>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</si>
  <si>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</si>
  <si>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</si>
  <si>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</si>
  <si>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</si>
  <si>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</si>
  <si>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</si>
  <si>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</si>
  <si>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</si>
  <si>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</si>
  <si>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</si>
  <si>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</si>
  <si>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</si>
  <si>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</si>
  <si>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</si>
  <si>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</si>
  <si>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</si>
  <si>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</si>
  <si>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</si>
  <si>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</si>
  <si>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</si>
  <si>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</si>
  <si>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</si>
  <si>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</si>
  <si>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</si>
  <si>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</si>
  <si>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</si>
  <si>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</si>
  <si>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</si>
  <si>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</si>
  <si>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</si>
  <si>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</si>
  <si>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</si>
  <si>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</si>
  <si>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</si>
  <si>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</si>
  <si>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</si>
  <si>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</si>
  <si>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</si>
  <si>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</si>
  <si>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</si>
  <si>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</si>
  <si>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</si>
  <si>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</si>
  <si>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</si>
  <si>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</si>
  <si>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</si>
  <si>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</si>
  <si>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</si>
  <si>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</si>
  <si>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</si>
  <si>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</si>
  <si>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</si>
  <si>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</si>
  <si>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</si>
  <si>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</si>
  <si>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</si>
  <si>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</si>
  <si>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</si>
  <si>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</si>
  <si>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</si>
  <si>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</si>
  <si>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</si>
  <si>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</si>
  <si>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</si>
  <si>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</si>
  <si>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</si>
  <si>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</si>
  <si>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</si>
  <si>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</si>
  <si>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</si>
  <si>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</si>
  <si>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</si>
  <si>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</si>
  <si>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</si>
  <si>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</si>
  <si>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</si>
  <si>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</si>
  <si>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</si>
  <si>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</si>
  <si>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</si>
  <si>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</si>
  <si>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</si>
  <si>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</si>
  <si>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</si>
  <si>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</si>
  <si>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</si>
  <si>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</si>
  <si>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</si>
  <si>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</si>
  <si>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</si>
  <si>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</si>
  <si>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</si>
  <si>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</si>
  <si>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</si>
  <si>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</si>
  <si>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</si>
  <si>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</si>
  <si>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</si>
  <si>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</si>
  <si>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</si>
  <si>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</si>
  <si>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</si>
  <si>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</si>
  <si>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</si>
  <si>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</si>
  <si>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</si>
  <si>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</si>
  <si>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</si>
  <si>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</si>
  <si>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</si>
  <si>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</si>
  <si>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</si>
  <si>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</si>
  <si>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</si>
  <si>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</si>
  <si>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</si>
  <si>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</si>
  <si>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</si>
  <si>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</si>
  <si>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</si>
  <si>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</si>
  <si>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</si>
  <si>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</si>
  <si>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</si>
  <si>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</si>
  <si>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</si>
  <si>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</si>
  <si>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</si>
  <si>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</si>
  <si>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</si>
  <si>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</si>
  <si>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</si>
  <si>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</si>
  <si>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</si>
  <si>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</si>
  <si>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</si>
  <si>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</si>
  <si>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</si>
  <si>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</si>
  <si>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</si>
  <si>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</si>
  <si>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</si>
  <si>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</si>
  <si>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</si>
  <si>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</si>
  <si>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</si>
  <si>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</si>
  <si>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</si>
  <si>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</si>
  <si>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</si>
  <si>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</si>
  <si>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</si>
  <si>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</si>
  <si>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</si>
  <si>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</si>
  <si>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</si>
  <si>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</si>
  <si>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</si>
  <si>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</si>
  <si>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</si>
  <si>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</si>
  <si>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</si>
  <si>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</si>
  <si>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</si>
  <si>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</si>
  <si>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</si>
  <si>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</si>
  <si>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</si>
  <si>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</si>
  <si>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</si>
  <si>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</si>
  <si>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</si>
  <si>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</si>
  <si>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</si>
  <si>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</si>
  <si>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</si>
  <si>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</si>
  <si>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</si>
  <si>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</si>
  <si>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</si>
  <si>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</si>
  <si>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</si>
  <si>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</si>
  <si>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</si>
  <si>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</si>
  <si>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</si>
  <si>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</si>
  <si>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</si>
  <si>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</si>
  <si>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</si>
  <si>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</si>
  <si>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</si>
  <si>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</si>
  <si>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</si>
  <si>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</si>
  <si>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</si>
  <si>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</si>
  <si>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</si>
  <si>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</si>
  <si>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</si>
  <si>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</si>
  <si>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</si>
  <si>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</si>
  <si>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</si>
  <si>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</si>
  <si>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</si>
  <si>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</si>
  <si>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</si>
  <si>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</si>
  <si>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</si>
  <si>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</si>
  <si>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</si>
  <si>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</si>
  <si>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</si>
  <si>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</si>
  <si>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</si>
  <si>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</si>
  <si>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</si>
  <si>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</si>
  <si>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</si>
  <si>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</si>
  <si>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</si>
  <si>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</si>
  <si>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</si>
  <si>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</si>
  <si>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</si>
  <si>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</si>
  <si>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</si>
  <si>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</si>
  <si>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</si>
  <si>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</si>
  <si>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</si>
  <si>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</si>
  <si>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</si>
  <si>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</si>
  <si>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</si>
  <si>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</si>
  <si>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</si>
  <si>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</si>
  <si>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</si>
  <si>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</si>
  <si>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</si>
  <si>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</si>
  <si>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</si>
  <si>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</si>
  <si>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</si>
  <si>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</si>
  <si>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</si>
  <si>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</si>
  <si>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</si>
  <si>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</si>
  <si>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</si>
  <si>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</si>
  <si>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</si>
  <si>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</si>
  <si>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</si>
  <si>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</si>
  <si>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</si>
  <si>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</si>
  <si>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</si>
  <si>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</si>
  <si>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</si>
  <si>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</si>
  <si>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</si>
  <si>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</si>
  <si>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</si>
  <si>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</si>
  <si>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</si>
  <si>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</si>
  <si>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</si>
  <si>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</si>
  <si>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</si>
  <si>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</si>
  <si>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</si>
  <si>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</si>
  <si>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</si>
  <si>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</si>
  <si>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</si>
  <si>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</si>
  <si>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</si>
  <si>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</si>
  <si>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</si>
  <si>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</si>
  <si>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</si>
  <si>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</si>
  <si>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</si>
  <si>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</si>
  <si>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</si>
  <si>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</si>
  <si>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</si>
  <si>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</si>
  <si>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</si>
  <si>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</si>
  <si>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</si>
  <si>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</si>
  <si>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</si>
  <si>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</si>
  <si>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</si>
  <si>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</si>
  <si>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</si>
  <si>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</si>
  <si>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</si>
  <si>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</si>
  <si>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</si>
  <si>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</si>
  <si>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</si>
  <si>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</si>
  <si>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</si>
  <si>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</si>
  <si>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</si>
  <si>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</si>
  <si>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</si>
  <si>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</si>
  <si>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</si>
  <si>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</si>
  <si>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</si>
  <si>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</si>
  <si>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</si>
  <si>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</si>
  <si>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</si>
  <si>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</si>
  <si>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</si>
  <si>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</si>
  <si>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</si>
  <si>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</si>
  <si>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</si>
  <si>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</si>
  <si>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</si>
  <si>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</si>
  <si>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</si>
  <si>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</si>
  <si>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</si>
  <si>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</si>
  <si>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</si>
  <si>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</si>
  <si>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</si>
  <si>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</si>
  <si>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</si>
  <si>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</si>
  <si>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</si>
  <si>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</si>
  <si>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</si>
  <si>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</si>
  <si>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</si>
  <si>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</si>
  <si>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</si>
  <si>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</si>
  <si>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</si>
  <si>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</si>
  <si>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</si>
  <si>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</si>
  <si>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</si>
  <si>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</si>
  <si>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</si>
  <si>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</si>
  <si>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</si>
  <si>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</si>
  <si>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</si>
  <si>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</si>
  <si>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</si>
  <si>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</si>
  <si>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</si>
  <si>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</si>
  <si>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</si>
  <si>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</si>
  <si>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</si>
  <si>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</si>
  <si>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</si>
  <si>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</si>
  <si>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</si>
  <si>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</si>
  <si>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</si>
  <si>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</si>
  <si>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</si>
  <si>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</si>
  <si>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</si>
  <si>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</si>
  <si>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</si>
  <si>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</si>
  <si>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</si>
  <si>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</si>
  <si>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</si>
  <si>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</si>
  <si>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</si>
  <si>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</si>
  <si>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</si>
  <si>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</si>
  <si>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</si>
  <si>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</si>
  <si>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</si>
  <si>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</si>
  <si>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</si>
  <si>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</si>
  <si>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</si>
  <si>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</si>
  <si>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</si>
  <si>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</si>
  <si>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</si>
  <si>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</si>
  <si>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</si>
  <si>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</si>
  <si>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</si>
  <si>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</si>
  <si>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</si>
  <si>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</si>
  <si>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</si>
  <si>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</si>
  <si>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</si>
  <si>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</si>
  <si>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</si>
  <si>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</si>
  <si>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</si>
  <si>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</si>
  <si>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</si>
  <si>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</si>
  <si>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</si>
  <si>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</si>
  <si>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</si>
  <si>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</si>
  <si>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</si>
  <si>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</si>
  <si>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</si>
  <si>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</si>
  <si>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</si>
  <si>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</si>
  <si>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</si>
  <si>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</si>
  <si>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</si>
  <si>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</si>
  <si>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</si>
  <si>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</si>
  <si>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</si>
  <si>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</si>
  <si>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</si>
  <si>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</si>
  <si>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</si>
  <si>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</si>
  <si>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</si>
  <si>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</si>
  <si>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</si>
  <si>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</si>
  <si>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</si>
  <si>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</si>
  <si>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</si>
  <si>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</si>
  <si>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</si>
  <si>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</si>
  <si>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</si>
  <si>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</si>
  <si>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</si>
  <si>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</si>
  <si>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</si>
  <si>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</si>
  <si>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</si>
  <si>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</si>
  <si>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</si>
  <si>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</si>
  <si>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</si>
  <si>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</si>
  <si>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</si>
  <si>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</si>
  <si>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</si>
  <si>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</si>
  <si>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</si>
  <si>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</si>
  <si>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</si>
  <si>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</si>
  <si>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</si>
  <si>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</si>
  <si>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</si>
  <si>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</si>
  <si>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</si>
  <si>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</si>
  <si>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</si>
  <si>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</si>
  <si>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</si>
  <si>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</si>
  <si>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</si>
  <si>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</si>
  <si>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</si>
  <si>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</si>
  <si>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</si>
  <si>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</si>
  <si>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</si>
  <si>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</si>
  <si>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</si>
  <si>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</si>
  <si>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</si>
  <si>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</si>
  <si>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</si>
  <si>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</si>
  <si>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</si>
  <si>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</si>
  <si>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</si>
  <si>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</si>
  <si>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</si>
  <si>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</si>
  <si>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</si>
  <si>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</si>
  <si>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</si>
  <si>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</si>
  <si>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</si>
  <si>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</si>
  <si>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</si>
  <si>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</si>
  <si>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</si>
  <si>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</si>
  <si>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</si>
  <si>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</si>
  <si>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</si>
  <si>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</si>
  <si>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</si>
  <si>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</si>
  <si>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</si>
  <si>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</si>
  <si>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</si>
  <si>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</si>
  <si>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</si>
  <si>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</si>
  <si>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</si>
  <si>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</si>
  <si>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</si>
  <si>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</si>
  <si>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</si>
  <si>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</si>
  <si>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</si>
  <si>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</si>
  <si>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</si>
  <si>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</si>
  <si>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</si>
  <si>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</si>
  <si>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</si>
  <si>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</si>
  <si>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</si>
  <si>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</si>
  <si>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</si>
  <si>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</si>
  <si>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</si>
  <si>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</si>
  <si>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</si>
  <si>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</si>
  <si>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</si>
  <si>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</si>
  <si>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</si>
  <si>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</si>
  <si>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</si>
  <si>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</si>
  <si>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</si>
  <si>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</si>
  <si>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</si>
  <si>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</si>
  <si>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</si>
  <si>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</si>
  <si>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</si>
  <si>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</si>
  <si>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</si>
  <si>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</si>
  <si>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</si>
  <si>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</si>
  <si>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</si>
  <si>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</si>
  <si>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</si>
  <si>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</si>
  <si>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</si>
  <si>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</si>
  <si>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</si>
  <si>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</si>
  <si>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</si>
  <si>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</si>
  <si>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</si>
  <si>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</si>
  <si>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</si>
  <si>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</si>
  <si>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</si>
  <si>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</si>
  <si>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</si>
  <si>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</si>
  <si>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</si>
  <si>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</si>
  <si>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</si>
  <si>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</si>
  <si>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</si>
  <si>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</si>
  <si>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</si>
  <si>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</si>
  <si>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</si>
  <si>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</si>
  <si>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</si>
  <si>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</si>
  <si>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</si>
  <si>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</si>
  <si>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</si>
  <si>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</si>
  <si>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</si>
  <si>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</si>
  <si>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</si>
  <si>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</si>
  <si>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</si>
  <si>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</si>
  <si>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</si>
  <si>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</si>
  <si>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</si>
  <si>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</si>
  <si>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</si>
  <si>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</si>
  <si>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</si>
  <si>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</si>
  <si>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</si>
  <si>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</si>
  <si>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</si>
  <si>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</si>
  <si>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</si>
  <si>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</si>
  <si>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</si>
  <si>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</si>
  <si>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</si>
  <si>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</si>
  <si>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</si>
  <si>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</si>
  <si>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</si>
  <si>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</si>
  <si>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</si>
  <si>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</si>
  <si>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</si>
  <si>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</si>
  <si>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</si>
  <si>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</si>
  <si>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</si>
  <si>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</si>
  <si>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</si>
  <si>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</si>
  <si>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</si>
  <si>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</si>
  <si>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</si>
  <si>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</si>
  <si>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</si>
  <si>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</si>
  <si>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</si>
  <si>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</si>
  <si>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</si>
  <si>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</si>
  <si>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</si>
  <si>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</si>
  <si>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</si>
  <si>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</si>
  <si>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</si>
  <si>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</si>
  <si>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</si>
  <si>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</si>
  <si>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</si>
  <si>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</si>
  <si>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</si>
  <si>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</si>
  <si>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</si>
  <si>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</si>
  <si>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</si>
  <si>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</si>
  <si>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</si>
  <si>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</si>
  <si>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</si>
  <si>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</si>
  <si>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</si>
  <si>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</si>
  <si>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</si>
  <si>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</si>
  <si>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</si>
  <si>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</si>
  <si>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</si>
  <si>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</si>
  <si>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</si>
  <si>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</si>
  <si>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</si>
  <si>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</si>
  <si>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</si>
  <si>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</si>
  <si>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</si>
  <si>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</si>
  <si>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</si>
  <si>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</si>
  <si>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</si>
  <si>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</si>
  <si>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</si>
  <si>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</si>
  <si>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</si>
  <si>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</si>
  <si>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</si>
  <si>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</si>
  <si>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</si>
  <si>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</si>
  <si>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</si>
  <si>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</si>
  <si>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</si>
  <si>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</si>
  <si>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</si>
  <si>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</si>
  <si>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</si>
  <si>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</si>
  <si>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</si>
  <si>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</si>
  <si>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</si>
  <si>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</si>
  <si>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</si>
  <si>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</si>
  <si>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</si>
  <si>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</si>
  <si>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</si>
  <si>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</si>
  <si>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</si>
  <si>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</si>
  <si>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</si>
  <si>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</si>
  <si>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</si>
  <si>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</si>
  <si>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</si>
  <si>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</si>
  <si>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</si>
  <si>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</si>
  <si>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</si>
  <si>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</si>
  <si>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</si>
  <si>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</si>
  <si>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</si>
  <si>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</si>
  <si>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</si>
  <si>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</si>
  <si>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</si>
  <si>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</si>
  <si>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</si>
  <si>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</si>
  <si>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</si>
  <si>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</si>
  <si>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</si>
  <si>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</si>
  <si>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</si>
  <si>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</si>
  <si>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</si>
  <si>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</si>
  <si>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</si>
  <si>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</si>
  <si>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</si>
  <si>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</si>
  <si>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</si>
  <si>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</si>
  <si>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</si>
  <si>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</si>
  <si>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</si>
  <si>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</si>
  <si>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</si>
  <si>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</si>
  <si>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</si>
  <si>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</si>
  <si>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</si>
  <si>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</si>
  <si>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</si>
  <si>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</si>
  <si>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</si>
  <si>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</si>
  <si>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</si>
  <si>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</si>
  <si>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</si>
  <si>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</si>
  <si>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</si>
  <si>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</si>
  <si>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</si>
  <si>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</si>
  <si>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</si>
  <si>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</si>
  <si>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</si>
  <si>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</si>
  <si>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</si>
  <si>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</si>
  <si>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</si>
  <si>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</si>
  <si>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</si>
  <si>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</si>
  <si>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</si>
  <si>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</si>
  <si>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</si>
  <si>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</si>
  <si>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</si>
  <si>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</si>
  <si>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</si>
  <si>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</si>
  <si>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</si>
  <si>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</si>
  <si>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</si>
  <si>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</si>
  <si>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</si>
  <si>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</si>
  <si>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</si>
  <si>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</si>
  <si>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</si>
  <si>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</si>
  <si>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</si>
  <si>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</si>
  <si>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</si>
  <si>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</si>
  <si>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</si>
  <si>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</si>
  <si>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</si>
  <si>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</si>
  <si>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</si>
  <si>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</si>
  <si>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</si>
  <si>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</si>
  <si>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</si>
  <si>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</si>
  <si>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</si>
  <si>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</si>
  <si>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</si>
  <si>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</si>
  <si>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</si>
  <si>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</si>
  <si>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</si>
  <si>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</si>
  <si>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</si>
  <si>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</si>
  <si>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</si>
  <si>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</si>
  <si>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</si>
  <si>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</si>
  <si>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</si>
  <si>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</si>
  <si>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</si>
  <si>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</si>
  <si>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</si>
  <si>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</si>
  <si>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</si>
  <si>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</si>
  <si>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</si>
  <si>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</si>
  <si>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</si>
  <si>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</si>
  <si>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</si>
  <si>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</si>
  <si>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</si>
  <si>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</si>
  <si>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</si>
  <si>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</si>
  <si>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</si>
  <si>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</si>
  <si>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</si>
  <si>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</si>
  <si>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</si>
  <si>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</si>
  <si>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</si>
  <si>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</si>
  <si>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</si>
  <si>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</si>
  <si>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</si>
  <si>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</si>
  <si>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</si>
  <si>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</si>
  <si>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</si>
  <si>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</si>
  <si>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</si>
  <si>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</si>
  <si>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</si>
  <si>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</si>
  <si>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</si>
  <si>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</si>
  <si>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</si>
  <si>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</si>
  <si>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</si>
  <si>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</si>
  <si>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</si>
  <si>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</si>
  <si>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</si>
  <si>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</si>
  <si>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</si>
  <si>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</si>
  <si>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</si>
  <si>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</si>
  <si>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</si>
  <si>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</si>
  <si>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</si>
  <si>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</si>
  <si>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</si>
  <si>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</si>
  <si>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</si>
  <si>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</si>
  <si>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</si>
  <si>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</si>
  <si>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</si>
  <si>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</si>
  <si>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</si>
  <si>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</si>
  <si>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</si>
  <si>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</si>
  <si>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</si>
  <si>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</si>
  <si>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</si>
  <si>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</si>
  <si>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</si>
  <si>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</si>
  <si>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</si>
  <si>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</si>
  <si>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</si>
  <si>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</si>
  <si>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</si>
  <si>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</si>
  <si>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</si>
  <si>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</si>
  <si>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</si>
  <si>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</si>
  <si>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</si>
  <si>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</si>
  <si>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</si>
  <si>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</si>
  <si>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</si>
  <si>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</si>
  <si>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</si>
  <si>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</si>
  <si>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</si>
  <si>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</si>
  <si>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</si>
  <si>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</si>
  <si>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</si>
  <si>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</si>
  <si>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</si>
  <si>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</si>
  <si>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</si>
  <si>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</si>
  <si>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</si>
  <si>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</si>
  <si>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</si>
  <si>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</si>
  <si>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</si>
  <si>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</si>
  <si>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</si>
  <si>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</si>
  <si>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</si>
  <si>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</si>
  <si>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</si>
  <si>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</si>
  <si>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</si>
  <si>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</si>
  <si>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</si>
  <si>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</si>
  <si>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</si>
  <si>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</si>
  <si>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</si>
  <si>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</si>
  <si>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</si>
  <si>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</si>
  <si>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</si>
  <si>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</si>
  <si>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</si>
  <si>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</si>
  <si>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</si>
  <si>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</si>
  <si>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</si>
  <si>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</si>
  <si>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</si>
  <si>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</si>
  <si>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</si>
  <si>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</si>
  <si>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</si>
  <si>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</si>
  <si>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</si>
  <si>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</si>
  <si>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</si>
  <si>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</si>
  <si>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</si>
  <si>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</si>
  <si>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</si>
  <si>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</si>
  <si>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</si>
  <si>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</si>
  <si>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</si>
  <si>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</si>
  <si>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</si>
  <si>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</si>
  <si>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</si>
  <si>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</si>
  <si>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</si>
  <si>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</si>
  <si>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</si>
  <si>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</si>
  <si>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</si>
  <si>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</si>
  <si>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</si>
  <si>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</si>
  <si>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</si>
  <si>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</si>
  <si>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</si>
  <si>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</si>
  <si>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</si>
  <si>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</si>
  <si>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</si>
  <si>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</si>
  <si>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</si>
  <si>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</si>
  <si>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</si>
  <si>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</si>
  <si>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</si>
  <si>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</si>
  <si>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</si>
  <si>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</si>
  <si>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</si>
  <si>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</si>
  <si>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</si>
  <si>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</si>
  <si>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</si>
  <si>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</si>
  <si>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</si>
  <si>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</si>
  <si>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</si>
  <si>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</si>
  <si>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</si>
  <si>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</si>
  <si>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</si>
  <si>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</si>
  <si>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</si>
  <si>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</si>
  <si>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</si>
  <si>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</si>
  <si>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</si>
  <si>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</si>
  <si>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</si>
  <si>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</si>
  <si>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</si>
  <si>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</si>
  <si>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</si>
  <si>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</si>
  <si>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</si>
  <si>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</si>
  <si>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</si>
  <si>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</si>
  <si>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</si>
  <si>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</si>
  <si>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</si>
  <si>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</si>
  <si>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</si>
  <si>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</si>
  <si>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</si>
  <si>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</si>
  <si>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</si>
  <si>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</si>
  <si>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</si>
  <si>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</si>
  <si>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</si>
  <si>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</si>
  <si>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</si>
  <si>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</si>
  <si>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</si>
  <si>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</si>
  <si>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</si>
  <si>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</si>
  <si>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</si>
  <si>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</si>
  <si>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</si>
  <si>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</si>
  <si>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</si>
  <si>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</si>
  <si>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</si>
  <si>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</si>
  <si>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</si>
  <si>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</si>
  <si>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</si>
  <si>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</si>
  <si>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</si>
  <si>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</si>
  <si>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</si>
  <si>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</si>
  <si>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</si>
  <si>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</si>
  <si>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</si>
  <si>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</si>
  <si>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</si>
  <si>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</si>
  <si>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</si>
  <si>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</si>
  <si>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</si>
  <si>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</si>
  <si>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</si>
  <si>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</si>
  <si>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</si>
  <si>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</si>
  <si>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</si>
  <si>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</si>
  <si>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</si>
  <si>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</si>
  <si>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</si>
  <si>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</si>
  <si>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</si>
  <si>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</si>
  <si>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</si>
  <si>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</si>
  <si>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</si>
  <si>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</si>
  <si>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</si>
  <si>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</si>
  <si>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</si>
  <si>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</si>
  <si>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</si>
  <si>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</si>
  <si>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</si>
  <si>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</si>
  <si>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</si>
  <si>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</si>
  <si>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</si>
  <si>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</si>
  <si>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</si>
  <si>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</si>
  <si>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</si>
  <si>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</si>
  <si>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</si>
  <si>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</si>
  <si>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</si>
  <si>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</si>
  <si>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</si>
  <si>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</si>
  <si>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</si>
  <si>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</si>
  <si>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</si>
  <si>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</si>
  <si>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</si>
  <si>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</si>
  <si>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</si>
  <si>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</si>
  <si>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</si>
  <si>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</si>
  <si>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</si>
  <si>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</si>
  <si>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</si>
  <si>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</si>
  <si>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</si>
  <si>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</si>
  <si>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</si>
  <si>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</si>
  <si>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</si>
  <si>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</si>
  <si>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</si>
  <si>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</si>
  <si>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</si>
  <si>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</si>
  <si>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</si>
  <si>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</si>
  <si>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</si>
  <si>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</si>
  <si>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</si>
  <si>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</si>
  <si>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</si>
  <si>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</si>
  <si>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</si>
  <si>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</si>
  <si>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</si>
  <si>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</si>
  <si>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</si>
  <si>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</si>
  <si>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</si>
  <si>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</si>
  <si>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</si>
  <si>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</si>
  <si>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</si>
  <si>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</si>
  <si>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</si>
  <si>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</si>
  <si>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</si>
  <si>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</si>
  <si>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</si>
  <si>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</si>
  <si>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</si>
  <si>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</si>
  <si>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</si>
  <si>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</si>
  <si>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</si>
  <si>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</si>
  <si>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</si>
  <si>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</si>
  <si>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</si>
  <si>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</si>
  <si>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</si>
  <si>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</si>
  <si>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</si>
  <si>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</si>
  <si>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</si>
  <si>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</si>
  <si>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</si>
  <si>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</si>
  <si>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</si>
  <si>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</si>
  <si>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</si>
  <si>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</si>
  <si>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</si>
  <si>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</si>
  <si>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</si>
  <si>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</si>
  <si>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</si>
  <si>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</si>
  <si>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</si>
  <si>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</si>
  <si>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</si>
  <si>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</si>
  <si>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</si>
  <si>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</si>
  <si>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</si>
  <si>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</si>
  <si>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</si>
  <si>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</si>
  <si>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</si>
  <si>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</si>
  <si>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</si>
  <si>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</si>
  <si>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</si>
  <si>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</si>
  <si>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</si>
  <si>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</si>
  <si>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</si>
  <si>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</si>
  <si>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</si>
  <si>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</si>
  <si>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</si>
  <si>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</si>
  <si>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</si>
  <si>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</si>
  <si>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</si>
  <si>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</si>
  <si>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</si>
  <si>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</si>
  <si>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</si>
  <si>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</si>
  <si>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</si>
  <si>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</si>
  <si>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</si>
  <si>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</si>
  <si>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</si>
  <si>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</si>
  <si>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</si>
  <si>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</si>
  <si>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</si>
  <si>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</si>
  <si>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</si>
  <si>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</si>
  <si>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</si>
  <si>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</si>
  <si>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</si>
  <si>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</si>
  <si>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</si>
  <si>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</si>
  <si>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</si>
  <si>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</si>
  <si>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</si>
  <si>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</si>
  <si>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</si>
  <si>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</si>
  <si>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</si>
  <si>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</si>
  <si>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</si>
  <si>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</si>
  <si>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</si>
  <si>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</si>
  <si>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</si>
  <si>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</si>
  <si>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</si>
  <si>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</si>
  <si>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</si>
  <si>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</si>
  <si>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</si>
  <si>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</si>
  <si>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</si>
  <si>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</si>
  <si>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</si>
  <si>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</si>
  <si>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</si>
  <si>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</si>
  <si>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</si>
  <si>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</si>
  <si>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</si>
  <si>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</si>
  <si>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</si>
  <si>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</si>
  <si>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</si>
  <si>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</si>
  <si>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</si>
  <si>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</si>
  <si>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</si>
  <si>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</si>
  <si>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</si>
  <si>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</si>
  <si>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</si>
  <si>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</si>
  <si>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</si>
  <si>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</si>
  <si>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</si>
  <si>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</si>
  <si>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</si>
  <si>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</si>
  <si>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</si>
  <si>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</si>
  <si>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</si>
  <si>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</si>
  <si>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</si>
  <si>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</si>
  <si>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</si>
  <si>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</si>
  <si>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</si>
  <si>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</si>
  <si>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</si>
  <si>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</si>
  <si>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</si>
  <si>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</si>
  <si>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</si>
  <si>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</si>
  <si>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</si>
  <si>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</si>
  <si>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</si>
  <si>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</si>
  <si>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</si>
  <si>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</si>
  <si>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</si>
  <si>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</si>
  <si>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</si>
  <si>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</si>
  <si>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</si>
  <si>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</si>
  <si>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</si>
  <si>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</si>
  <si>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</si>
  <si>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</si>
  <si>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</si>
  <si>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</si>
  <si>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</si>
  <si>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</si>
  <si>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</si>
  <si>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</si>
  <si>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</si>
  <si>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</si>
  <si>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</si>
  <si>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</si>
  <si>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</si>
  <si>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</si>
  <si>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</si>
  <si>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</si>
  <si>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</si>
  <si>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</si>
  <si>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</si>
  <si>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</si>
  <si>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</si>
  <si>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</si>
  <si>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</si>
  <si>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</si>
  <si>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</si>
  <si>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</si>
  <si>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</si>
  <si>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</si>
  <si>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</si>
  <si>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</si>
  <si>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</si>
  <si>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</si>
  <si>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</si>
  <si>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</si>
  <si>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</si>
  <si>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</si>
  <si>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</si>
  <si>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</si>
  <si>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</si>
  <si>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</si>
  <si>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</si>
  <si>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</si>
  <si>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</si>
  <si>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</si>
  <si>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</si>
  <si>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</si>
  <si>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</si>
  <si>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</si>
  <si>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</si>
  <si>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</si>
  <si>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</si>
  <si>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</si>
  <si>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</si>
  <si>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</si>
  <si>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</si>
  <si>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</si>
  <si>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</si>
  <si>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</si>
  <si>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</si>
  <si>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</si>
  <si>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</si>
  <si>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</si>
  <si>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</si>
  <si>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</si>
  <si>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</si>
  <si>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</si>
  <si>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</si>
  <si>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</si>
  <si>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</si>
  <si>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</si>
  <si>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</si>
  <si>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</si>
  <si>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</si>
  <si>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</si>
  <si>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</si>
  <si>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</si>
  <si>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</si>
  <si>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</si>
  <si>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</si>
  <si>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</si>
  <si>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</si>
  <si>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</si>
  <si>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</si>
  <si>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</si>
  <si>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</si>
  <si>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</si>
  <si>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</si>
  <si>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</si>
  <si>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</si>
  <si>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</si>
  <si>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</si>
  <si>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</si>
  <si>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</si>
  <si>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</si>
  <si>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</si>
  <si>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</si>
  <si>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</si>
  <si>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</si>
  <si>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</si>
  <si>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</si>
  <si>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</si>
  <si>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</si>
  <si>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</si>
  <si>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</si>
  <si>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</si>
  <si>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</si>
  <si>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</si>
  <si>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</si>
  <si>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</si>
  <si>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</si>
  <si>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</si>
  <si>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</si>
  <si>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</si>
  <si>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</si>
  <si>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</si>
  <si>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</si>
  <si>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</si>
  <si>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</si>
  <si>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</si>
  <si>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</si>
  <si>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</si>
  <si>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</si>
  <si>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</si>
  <si>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</si>
  <si>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</si>
  <si>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</si>
  <si>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</si>
  <si>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</si>
  <si>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</si>
  <si>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</si>
  <si>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</si>
  <si>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</si>
  <si>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</si>
  <si>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</si>
  <si>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</si>
  <si>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</si>
  <si>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</si>
  <si>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</si>
  <si>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</si>
  <si>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</si>
  <si>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</si>
  <si>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</si>
  <si>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</si>
  <si>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</si>
  <si>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</si>
  <si>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</si>
  <si>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</si>
  <si>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</si>
  <si>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</si>
  <si>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</si>
  <si>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</si>
  <si>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</si>
  <si>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</si>
  <si>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</si>
  <si>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</si>
  <si>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</si>
  <si>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</si>
  <si>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</si>
  <si>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</si>
  <si>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</si>
  <si>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</si>
  <si>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</si>
  <si>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</si>
  <si>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</si>
  <si>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</si>
  <si>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</si>
  <si>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</si>
  <si>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</si>
  <si>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</si>
  <si>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</si>
  <si>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</si>
  <si>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</si>
  <si>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</si>
  <si>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</si>
  <si>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</si>
  <si>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</si>
  <si>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</si>
  <si>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</si>
  <si>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</si>
  <si>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</si>
  <si>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</si>
  <si>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</si>
  <si>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</si>
  <si>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</si>
  <si>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</si>
  <si>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</si>
  <si>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</si>
  <si>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</si>
  <si>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</si>
  <si>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</si>
  <si>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</si>
  <si>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</si>
  <si>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</si>
  <si>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</si>
  <si>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</si>
  <si>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</si>
  <si>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</si>
  <si>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</si>
  <si>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</si>
  <si>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</si>
  <si>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</si>
  <si>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</si>
  <si>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</si>
  <si>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</si>
  <si>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</si>
  <si>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</si>
  <si>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</si>
  <si>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</si>
  <si>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</si>
  <si>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</si>
  <si>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</si>
  <si>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</si>
  <si>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</si>
  <si>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</si>
  <si>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</si>
  <si>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</si>
  <si>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</si>
  <si>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</si>
  <si>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</si>
  <si>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</si>
  <si>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</si>
  <si>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</si>
  <si>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</si>
  <si>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</si>
  <si>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</si>
  <si>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</si>
  <si>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</si>
  <si>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</si>
  <si>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</si>
  <si>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</si>
  <si>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</si>
  <si>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</si>
  <si>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</si>
  <si>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</si>
  <si>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</si>
  <si>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</si>
  <si>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</si>
  <si>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</si>
  <si>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</si>
  <si>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</si>
  <si>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</si>
  <si>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</si>
  <si>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</si>
  <si>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</si>
  <si>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</si>
  <si>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</si>
  <si>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</si>
  <si>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</si>
  <si>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</si>
  <si>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</si>
  <si>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</si>
  <si>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</si>
  <si>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</si>
  <si>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</si>
  <si>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</si>
  <si>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</si>
  <si>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</si>
  <si>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</si>
  <si>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</si>
  <si>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</si>
  <si>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</si>
  <si>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</si>
  <si>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</si>
  <si>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</si>
  <si>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</si>
  <si>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</si>
  <si>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</si>
  <si>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</si>
  <si>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</si>
  <si>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</si>
  <si>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</si>
  <si>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</si>
  <si>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</si>
  <si>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</si>
  <si>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</si>
  <si>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</si>
  <si>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</si>
  <si>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</si>
  <si>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</si>
  <si>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</si>
  <si>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</si>
  <si>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</si>
  <si>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</si>
  <si>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</si>
  <si>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</si>
  <si>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</si>
  <si>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</si>
  <si>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</si>
  <si>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</si>
  <si>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</si>
  <si>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</si>
  <si>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</si>
  <si>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</si>
  <si>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</si>
  <si>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</si>
  <si>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</si>
  <si>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</si>
  <si>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</si>
  <si>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</si>
  <si>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</si>
  <si>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</si>
  <si>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</si>
  <si>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</si>
  <si>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</si>
  <si>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</si>
  <si>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</si>
  <si>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</si>
  <si>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</si>
  <si>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</si>
  <si>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</si>
  <si>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</si>
  <si>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</si>
  <si>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</si>
  <si>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</si>
  <si>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</si>
  <si>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</si>
  <si>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</si>
  <si>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</si>
  <si>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</si>
  <si>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</si>
  <si>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</si>
  <si>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</si>
  <si>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</si>
  <si>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</si>
  <si>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</si>
  <si>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</si>
  <si>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</si>
  <si>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</si>
  <si>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</si>
  <si>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</si>
  <si>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</si>
  <si>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</si>
  <si>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</si>
  <si>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</si>
  <si>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</si>
  <si>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</si>
  <si>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</si>
  <si>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</si>
  <si>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</si>
  <si>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</si>
  <si>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</si>
  <si>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</si>
  <si>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</si>
  <si>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</si>
  <si>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</si>
  <si>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</si>
  <si>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</si>
  <si>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</si>
  <si>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</si>
  <si>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</si>
  <si>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</si>
  <si>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</si>
  <si>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</si>
  <si>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</si>
  <si>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</si>
  <si>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</si>
  <si>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</si>
  <si>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</si>
  <si>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</si>
  <si>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</si>
  <si>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</si>
  <si>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</si>
  <si>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</si>
  <si>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</si>
  <si>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</si>
  <si>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</si>
  <si>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</si>
  <si>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</si>
  <si>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</si>
  <si>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</si>
  <si>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</si>
  <si>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</si>
  <si>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</si>
  <si>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</si>
  <si>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</si>
  <si>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</si>
  <si>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</si>
  <si>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</si>
  <si>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</si>
  <si>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</si>
  <si>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</si>
  <si>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</si>
  <si>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</si>
  <si>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</si>
  <si>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</si>
  <si>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</si>
  <si>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</si>
  <si>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</si>
  <si>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</si>
  <si>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</si>
  <si>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</si>
  <si>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</si>
  <si>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</si>
  <si>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</si>
  <si>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</si>
  <si>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</si>
  <si>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</si>
  <si>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</si>
  <si>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</si>
  <si>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</si>
  <si>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</si>
  <si>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</si>
  <si>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</si>
  <si>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</si>
  <si>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</si>
  <si>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</si>
  <si>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</si>
  <si>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</si>
  <si>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</si>
  <si>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</si>
  <si>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</si>
  <si>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</si>
  <si>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</si>
  <si>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</si>
  <si>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</si>
  <si>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</si>
  <si>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</si>
  <si>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</si>
  <si>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</si>
  <si>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</si>
  <si>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</si>
  <si>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</si>
  <si>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</si>
  <si>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</si>
  <si>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</si>
  <si>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</si>
  <si>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</si>
  <si>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</si>
  <si>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</si>
  <si>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</si>
  <si>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</si>
  <si>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</si>
  <si>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</si>
  <si>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</si>
  <si>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</si>
  <si>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</si>
  <si>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</si>
  <si>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</si>
  <si>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</si>
  <si>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</si>
  <si>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</si>
  <si>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</si>
  <si>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</si>
  <si>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</si>
  <si>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</si>
  <si>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</si>
  <si>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</si>
  <si>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</si>
  <si>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</si>
  <si>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</si>
  <si>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</si>
  <si>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</si>
  <si>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</si>
  <si>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</si>
  <si>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</si>
  <si>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</si>
  <si>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</si>
  <si>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</si>
  <si>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</si>
  <si>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</si>
  <si>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</si>
  <si>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</si>
  <si>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</si>
  <si>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</si>
  <si>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</si>
  <si>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</si>
  <si>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</si>
  <si>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</si>
  <si>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</si>
  <si>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</si>
  <si>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</si>
  <si>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</si>
  <si>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</si>
  <si>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</si>
  <si>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</si>
  <si>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</si>
  <si>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</si>
  <si>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</si>
  <si>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</si>
  <si>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</si>
  <si>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</si>
  <si>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</si>
  <si>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</si>
  <si>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</si>
  <si>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</si>
  <si>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</si>
  <si>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</si>
  <si>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</si>
  <si>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</si>
  <si>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</si>
  <si>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</si>
  <si>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</si>
  <si>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</si>
  <si>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</si>
  <si>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</si>
  <si>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</si>
  <si>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</si>
  <si>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</si>
  <si>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</si>
  <si>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</si>
  <si>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</si>
  <si>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</si>
  <si>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</si>
  <si>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</si>
  <si>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</si>
  <si>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</si>
  <si>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</si>
  <si>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</si>
  <si>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</si>
  <si>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</si>
  <si>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</si>
  <si>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</si>
  <si>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</si>
  <si>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</si>
  <si>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</si>
  <si>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</si>
  <si>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</si>
  <si>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</si>
  <si>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</si>
  <si>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</si>
  <si>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</si>
  <si>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</si>
  <si>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</si>
  <si>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</si>
  <si>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</si>
  <si>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</si>
  <si>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</si>
  <si>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</si>
  <si>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</si>
  <si>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</si>
  <si>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</si>
  <si>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</si>
  <si>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</si>
  <si>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</si>
  <si>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</si>
  <si>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</si>
  <si>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</si>
  <si>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</si>
  <si>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</si>
  <si>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</si>
  <si>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</si>
  <si>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</si>
  <si>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</si>
  <si>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</si>
  <si>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</si>
  <si>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</si>
  <si>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</si>
  <si>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</si>
  <si>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</si>
  <si>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</si>
  <si>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</si>
  <si>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</si>
  <si>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</si>
  <si>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</si>
  <si>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</si>
  <si>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</si>
  <si>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</si>
  <si>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</si>
  <si>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</si>
  <si>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</si>
  <si>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</si>
  <si>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</si>
  <si>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</si>
  <si>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</si>
  <si>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</si>
  <si>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</si>
  <si>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</si>
  <si>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</si>
  <si>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</si>
  <si>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</si>
  <si>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</si>
  <si>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</si>
  <si>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</si>
  <si>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</si>
  <si>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</si>
  <si>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</si>
  <si>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</si>
  <si>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</si>
  <si>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</si>
  <si>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</si>
  <si>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</si>
  <si>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</si>
  <si>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</si>
  <si>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</si>
  <si>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</si>
  <si>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</si>
  <si>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</si>
  <si>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</si>
  <si>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</si>
  <si>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</si>
  <si>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</si>
  <si>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</si>
  <si>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</si>
  <si>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</si>
  <si>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</si>
  <si>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</si>
  <si>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</si>
  <si>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</si>
  <si>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</si>
  <si>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</si>
  <si>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</si>
  <si>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</si>
  <si>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</si>
  <si>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</si>
  <si>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</si>
  <si>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</si>
  <si>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</si>
  <si>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</si>
  <si>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</si>
  <si>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</si>
  <si>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</si>
  <si>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</si>
  <si>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</si>
  <si>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</si>
  <si>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</si>
  <si>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</si>
  <si>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</si>
  <si>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</si>
  <si>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</si>
  <si>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</si>
  <si>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</si>
  <si>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</si>
  <si>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</si>
  <si>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</si>
  <si>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</si>
  <si>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</si>
  <si>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</si>
  <si>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</si>
  <si>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</si>
  <si>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</si>
  <si>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</si>
  <si>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</si>
  <si>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</si>
  <si>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</si>
  <si>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</si>
  <si>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</si>
  <si>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</si>
  <si>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</si>
  <si>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</si>
  <si>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</si>
  <si>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</si>
  <si>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</si>
  <si>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</si>
  <si>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</si>
  <si>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</si>
  <si>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</si>
  <si>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</si>
  <si>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</si>
  <si>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</si>
  <si>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</si>
  <si>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</si>
  <si>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</si>
  <si>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</si>
  <si>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</si>
  <si>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</si>
  <si>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</si>
  <si>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</si>
  <si>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</si>
  <si>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</si>
  <si>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</si>
  <si>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</si>
  <si>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</si>
  <si>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</si>
  <si>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</si>
  <si>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</si>
  <si>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</si>
  <si>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</si>
  <si>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</si>
  <si>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</si>
  <si>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</si>
  <si>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</si>
  <si>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</si>
  <si>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</si>
  <si>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</si>
  <si>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</si>
  <si>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</si>
  <si>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</si>
  <si>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</si>
  <si>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</si>
  <si>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</si>
  <si>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</si>
  <si>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</si>
  <si>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</si>
  <si>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</si>
  <si>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</si>
  <si>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</si>
  <si>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</si>
  <si>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</si>
  <si>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</si>
  <si>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</si>
  <si>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</si>
  <si>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</si>
  <si>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</si>
  <si>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</si>
  <si>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</si>
  <si>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</si>
  <si>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</si>
  <si>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</si>
  <si>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</si>
  <si>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</si>
  <si>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</si>
  <si>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</si>
  <si>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</si>
  <si>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</si>
  <si>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</si>
  <si>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</si>
  <si>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</si>
  <si>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</si>
  <si>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</si>
  <si>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</si>
  <si>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</si>
  <si>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</si>
  <si>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</si>
  <si>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</si>
  <si>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</si>
  <si>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</si>
  <si>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</si>
  <si>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</si>
  <si>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</si>
  <si>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</si>
  <si>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</si>
  <si>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</si>
  <si>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</si>
  <si>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</si>
  <si>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</si>
  <si>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</si>
  <si>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</si>
  <si>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</si>
  <si>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</si>
  <si>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</si>
  <si>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</si>
  <si>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</si>
  <si>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</si>
  <si>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</si>
  <si>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</si>
  <si>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</si>
  <si>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</si>
  <si>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</si>
  <si>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</si>
  <si>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</si>
  <si>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</si>
  <si>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</si>
  <si>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</si>
  <si>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</si>
  <si>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</si>
  <si>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</si>
  <si>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</si>
  <si>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</si>
  <si>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</si>
  <si>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</si>
  <si>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</si>
  <si>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</si>
  <si>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</si>
  <si>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</si>
  <si>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</si>
  <si>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</si>
  <si>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</si>
  <si>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</si>
  <si>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</si>
  <si>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</si>
  <si>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</si>
  <si>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</si>
  <si>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</si>
  <si>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</si>
  <si>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</si>
  <si>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</si>
  <si>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</si>
  <si>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</si>
  <si>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</si>
  <si>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</si>
  <si>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</si>
  <si>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</si>
  <si>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</si>
  <si>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</si>
  <si>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</si>
  <si>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</si>
  <si>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</si>
  <si>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</si>
  <si>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</si>
  <si>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</si>
  <si>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</si>
  <si>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</si>
  <si>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</si>
  <si>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</si>
  <si>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</si>
  <si>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</si>
  <si>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</si>
  <si>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</si>
  <si>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</si>
  <si>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</si>
  <si>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</si>
  <si>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</si>
  <si>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</si>
  <si>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</si>
  <si>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</si>
  <si>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</si>
  <si>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</si>
  <si>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</si>
  <si>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</si>
  <si>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</si>
  <si>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</si>
  <si>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</si>
  <si>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</si>
  <si>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</si>
  <si>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</si>
  <si>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</si>
  <si>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</si>
  <si>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</si>
  <si>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</si>
  <si>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</si>
  <si>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</si>
  <si>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</si>
  <si>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</si>
  <si>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</si>
  <si>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</si>
  <si>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</si>
  <si>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</si>
  <si>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</si>
  <si>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</si>
  <si>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</si>
  <si>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</si>
  <si>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</si>
  <si>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</si>
  <si>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</si>
  <si>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</si>
  <si>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</si>
  <si>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</si>
  <si>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</si>
  <si>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</si>
  <si>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</si>
  <si>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</si>
  <si>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</si>
  <si>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</si>
  <si>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</si>
  <si>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</si>
  <si>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</si>
  <si>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</si>
  <si>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</si>
  <si>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</si>
  <si>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</si>
  <si>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</si>
  <si>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</si>
  <si>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</si>
  <si>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</si>
  <si>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</si>
  <si>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</si>
  <si>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</si>
  <si>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</si>
  <si>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</si>
  <si>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</si>
  <si>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</si>
  <si>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</si>
  <si>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</si>
  <si>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</si>
  <si>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</si>
  <si>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</si>
  <si>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</si>
  <si>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</si>
  <si>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</si>
  <si>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</si>
  <si>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</si>
  <si>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</si>
  <si>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</si>
  <si>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</si>
  <si>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</si>
  <si>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</si>
  <si>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</si>
  <si>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</si>
  <si>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</si>
  <si>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</si>
  <si>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</si>
  <si>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</si>
  <si>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</si>
  <si>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</si>
  <si>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</si>
  <si>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</si>
  <si>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</si>
  <si>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</si>
  <si>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</si>
  <si>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</si>
  <si>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</si>
  <si>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</si>
  <si>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</si>
  <si>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</si>
  <si>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</si>
  <si>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</si>
  <si>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</si>
  <si>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</si>
  <si>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</si>
  <si>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</si>
  <si>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</si>
  <si>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</si>
  <si>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</si>
  <si>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</si>
  <si>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</si>
  <si>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</si>
  <si>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</si>
  <si>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</si>
  <si>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</si>
  <si>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</si>
  <si>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</si>
  <si>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</si>
  <si>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</si>
  <si>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</si>
  <si>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</si>
  <si>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</si>
  <si>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</si>
  <si>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</si>
  <si>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</si>
  <si>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</si>
  <si>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</si>
  <si>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</si>
  <si>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</si>
  <si>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</si>
  <si>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</si>
  <si>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</si>
  <si>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</si>
  <si>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</si>
  <si>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</si>
  <si>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</si>
  <si>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</si>
  <si>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</si>
  <si>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</si>
  <si>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</si>
  <si>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</si>
  <si>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</si>
  <si>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</si>
  <si>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</si>
  <si>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</si>
  <si>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</si>
  <si>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</si>
  <si>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</si>
  <si>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</si>
  <si>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</si>
  <si>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</si>
  <si>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</si>
  <si>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</si>
  <si>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</si>
  <si>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</si>
  <si>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</si>
  <si>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</si>
  <si>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</si>
  <si>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</si>
  <si>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</si>
  <si>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</si>
  <si>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</si>
  <si>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</si>
  <si>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</si>
  <si>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</si>
  <si>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</si>
  <si>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</si>
  <si>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</si>
  <si>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</si>
  <si>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</si>
  <si>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</si>
  <si>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</si>
  <si>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</si>
  <si>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</si>
  <si>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</si>
  <si>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</si>
  <si>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</si>
  <si>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</si>
  <si>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</si>
  <si>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</si>
  <si>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</si>
  <si>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</si>
  <si>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</si>
  <si>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</si>
  <si>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</si>
  <si>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</si>
  <si>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</si>
  <si>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</si>
  <si>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</si>
  <si>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</si>
  <si>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</si>
  <si>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</si>
  <si>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</si>
  <si>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</si>
  <si>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</si>
  <si>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</si>
  <si>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</si>
  <si>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</si>
  <si>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</si>
  <si>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</si>
  <si>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</si>
  <si>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</si>
  <si>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</si>
  <si>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</si>
  <si>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</si>
  <si>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</si>
  <si>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</si>
  <si>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</si>
  <si>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</si>
  <si>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</si>
  <si>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</si>
  <si>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</si>
  <si>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</si>
  <si>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</si>
  <si>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</si>
  <si>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</si>
  <si>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</si>
  <si>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</si>
  <si>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</si>
  <si>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</si>
  <si>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</si>
  <si>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</si>
  <si>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</si>
  <si>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</si>
  <si>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</si>
  <si>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</si>
  <si>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</si>
  <si>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</si>
  <si>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</si>
  <si>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</si>
  <si>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</si>
  <si>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</si>
  <si>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</si>
  <si>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</si>
  <si>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</si>
  <si>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</si>
  <si>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</si>
  <si>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</si>
  <si>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</si>
  <si>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</si>
  <si>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</si>
  <si>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</si>
  <si>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</si>
  <si>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</si>
  <si>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</si>
  <si>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</si>
  <si>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</si>
  <si>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</si>
  <si>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</si>
  <si>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</si>
  <si>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</si>
  <si>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</si>
  <si>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</si>
  <si>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</si>
  <si>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</si>
  <si>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</si>
  <si>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</si>
  <si>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</si>
  <si>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</si>
  <si>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</si>
  <si>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</si>
  <si>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</si>
  <si>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</si>
  <si>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</si>
  <si>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</si>
  <si>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</si>
  <si>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</si>
  <si>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</si>
  <si>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</si>
  <si>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</si>
  <si>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</si>
  <si>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</si>
  <si>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</si>
  <si>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</si>
  <si>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</si>
  <si>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</si>
  <si>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</si>
  <si>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</si>
  <si>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</si>
  <si>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</si>
  <si>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</si>
  <si>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</si>
  <si>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</si>
  <si>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</si>
  <si>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</si>
  <si>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</si>
  <si>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</si>
  <si>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</si>
  <si>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</si>
  <si>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</si>
  <si>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</si>
  <si>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</si>
  <si>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</si>
  <si>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</si>
  <si>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</si>
  <si>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</si>
  <si>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</si>
  <si>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</si>
  <si>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</si>
  <si>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</si>
  <si>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</si>
  <si>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</si>
  <si>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</si>
  <si>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</si>
  <si>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</si>
  <si>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</si>
  <si>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</si>
  <si>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</si>
  <si>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</si>
  <si>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</si>
  <si>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</si>
  <si>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</si>
  <si>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</si>
  <si>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</si>
  <si>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</si>
  <si>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</si>
  <si>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</si>
  <si>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</si>
  <si>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</si>
  <si>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</si>
  <si>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</si>
  <si>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</si>
  <si>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</si>
  <si>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</si>
  <si>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</si>
  <si>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</si>
  <si>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</si>
  <si>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</si>
  <si>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</si>
  <si>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</si>
  <si>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</si>
  <si>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</si>
  <si>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</si>
  <si>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</si>
  <si>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</si>
  <si>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</si>
  <si>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</si>
  <si>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</si>
  <si>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</si>
  <si>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</si>
  <si>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</si>
  <si>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</si>
  <si>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</si>
  <si>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</si>
  <si>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</si>
  <si>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</si>
  <si>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</si>
  <si>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</si>
  <si>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</si>
  <si>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</si>
  <si>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</si>
  <si>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</si>
  <si>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</si>
  <si>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</si>
  <si>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</si>
  <si>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</si>
  <si>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</si>
  <si>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</si>
  <si>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</si>
  <si>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</si>
  <si>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</si>
  <si>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</si>
  <si>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</si>
  <si>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</si>
  <si>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</si>
  <si>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</si>
  <si>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</si>
  <si>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</si>
  <si>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</si>
  <si>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</si>
  <si>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</si>
  <si>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</si>
  <si>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</si>
  <si>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</si>
  <si>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</si>
  <si>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</si>
  <si>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</si>
  <si>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</si>
  <si>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</si>
  <si>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</si>
  <si>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</si>
  <si>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</si>
  <si>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</si>
  <si>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</si>
  <si>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</si>
  <si>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</si>
  <si>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</si>
  <si>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</si>
  <si>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</si>
  <si>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</si>
  <si>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</si>
  <si>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</si>
  <si>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</si>
  <si>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</si>
  <si>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</si>
  <si>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</si>
  <si>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</si>
  <si>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</si>
  <si>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</si>
  <si>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</si>
  <si>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</si>
  <si>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</si>
  <si>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</si>
  <si>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</si>
  <si>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</si>
  <si>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</si>
  <si>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</si>
  <si>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</si>
  <si>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</si>
  <si>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</si>
  <si>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</si>
  <si>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</si>
  <si>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</si>
  <si>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</si>
  <si>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</si>
  <si>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</si>
  <si>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</si>
  <si>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</si>
  <si>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</si>
  <si>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</si>
  <si>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</si>
  <si>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</si>
  <si>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</si>
  <si>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</si>
  <si>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</si>
  <si>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</si>
  <si>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</si>
  <si>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</si>
  <si>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</si>
  <si>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</si>
  <si>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</si>
  <si>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</si>
  <si>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</si>
  <si>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</si>
  <si>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</si>
  <si>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</si>
  <si>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</si>
  <si>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</si>
  <si>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</si>
  <si>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</si>
  <si>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</si>
  <si>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</si>
  <si>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</si>
  <si>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</si>
  <si>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</si>
  <si>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</si>
  <si>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</si>
  <si>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</si>
  <si>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</si>
  <si>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</si>
  <si>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</si>
  <si>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</si>
  <si>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</si>
  <si>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</si>
  <si>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</si>
  <si>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</si>
  <si>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</si>
  <si>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</si>
  <si>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</si>
  <si>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</si>
  <si>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</si>
  <si>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</si>
  <si>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</si>
  <si>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</si>
  <si>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</si>
  <si>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</si>
  <si>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</si>
  <si>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</si>
  <si>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</si>
  <si>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</si>
  <si>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</si>
  <si>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</si>
  <si>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</si>
  <si>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</si>
  <si>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</si>
  <si>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</si>
  <si>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</si>
  <si>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</si>
  <si>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</si>
  <si>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</si>
  <si>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</si>
  <si>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</si>
  <si>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</si>
  <si>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</si>
  <si>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</si>
  <si>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</si>
  <si>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</si>
  <si>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</si>
  <si>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</si>
  <si>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</si>
  <si>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</si>
  <si>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</si>
  <si>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</si>
  <si>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</si>
  <si>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</si>
  <si>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</si>
  <si>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</si>
  <si>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</si>
  <si>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</si>
  <si>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</si>
  <si>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</si>
  <si>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</si>
  <si>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</si>
  <si>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</si>
  <si>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</si>
  <si>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</si>
  <si>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</si>
  <si>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</si>
  <si>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</si>
  <si>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</si>
  <si>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</si>
  <si>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</si>
  <si>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</si>
  <si>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</si>
  <si>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</si>
  <si>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</si>
  <si>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</si>
  <si>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</si>
  <si>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</si>
  <si>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</si>
  <si>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</si>
  <si>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</si>
  <si>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</si>
  <si>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</si>
  <si>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</si>
  <si>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</si>
  <si>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</si>
  <si>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</si>
  <si>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</si>
  <si>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</si>
  <si>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</si>
  <si>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</si>
  <si>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</si>
  <si>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</si>
  <si>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</si>
  <si>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</si>
  <si>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</si>
  <si>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</si>
  <si>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</si>
  <si>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</si>
  <si>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</si>
  <si>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</si>
  <si>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</si>
  <si>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</si>
  <si>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</si>
  <si>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</si>
  <si>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</si>
  <si>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</si>
  <si>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</si>
  <si>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</si>
  <si>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</si>
  <si>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</si>
  <si>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</si>
  <si>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</si>
  <si>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</si>
  <si>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</si>
  <si>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</si>
  <si>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</si>
  <si>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</si>
  <si>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</si>
  <si>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</si>
  <si>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</si>
  <si>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</si>
  <si>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</si>
  <si>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</si>
  <si>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</si>
  <si>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</si>
  <si>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</si>
  <si>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</si>
  <si>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</si>
  <si>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</si>
  <si>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</si>
  <si>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</si>
  <si>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</si>
  <si>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</si>
  <si>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</si>
  <si>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</si>
  <si>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</si>
  <si>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</si>
  <si>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</si>
  <si>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</si>
  <si>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</si>
  <si>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</si>
  <si>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</si>
  <si>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</si>
  <si>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</si>
  <si>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</si>
  <si>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</si>
  <si>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</si>
  <si>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</si>
  <si>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</si>
  <si>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</si>
  <si>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</si>
  <si>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</si>
  <si>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</si>
  <si>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</si>
  <si>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</si>
  <si>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</si>
  <si>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</si>
  <si>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</si>
  <si>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</si>
  <si>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</si>
  <si>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</si>
  <si>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</si>
  <si>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</si>
  <si>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</si>
  <si>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</si>
  <si>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</si>
  <si>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</si>
  <si>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</si>
  <si>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</si>
  <si>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</si>
  <si>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</si>
  <si>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</si>
  <si>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</si>
  <si>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</si>
  <si>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</si>
  <si>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</si>
  <si>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</si>
  <si>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</si>
  <si>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</si>
  <si>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</si>
  <si>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</si>
  <si>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</si>
  <si>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</si>
  <si>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</si>
  <si>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</si>
  <si>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</si>
  <si>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</si>
  <si>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</si>
  <si>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</si>
  <si>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</si>
  <si>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</si>
  <si>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</si>
  <si>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</si>
  <si>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</si>
  <si>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</si>
  <si>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</si>
  <si>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</si>
  <si>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</si>
  <si>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</si>
  <si>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</si>
  <si>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</si>
  <si>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</si>
  <si>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</si>
  <si>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</si>
  <si>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</si>
  <si>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</si>
  <si>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</si>
  <si>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</si>
  <si>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</si>
  <si>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</si>
  <si>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</si>
  <si>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</si>
  <si>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</si>
  <si>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</si>
  <si>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</si>
  <si>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</si>
  <si>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</si>
  <si>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</si>
  <si>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</si>
  <si>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</si>
  <si>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</si>
  <si>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</si>
  <si>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</si>
  <si>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</si>
  <si>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</si>
  <si>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</si>
  <si>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</si>
  <si>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</si>
  <si>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</si>
  <si>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</si>
  <si>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</si>
  <si>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</si>
  <si>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</si>
  <si>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</si>
  <si>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</si>
  <si>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</si>
  <si>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</si>
  <si>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</si>
  <si>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</si>
  <si>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</si>
  <si>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</si>
  <si>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</si>
  <si>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</si>
  <si>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</si>
  <si>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</si>
  <si>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</si>
  <si>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</si>
  <si>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</si>
  <si>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</si>
  <si>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</si>
  <si>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</si>
  <si>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</si>
  <si>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</si>
  <si>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</si>
  <si>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</si>
  <si>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</si>
  <si>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</si>
  <si>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</si>
  <si>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</si>
  <si>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</si>
  <si>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</si>
  <si>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</si>
  <si>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</si>
  <si>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</si>
  <si>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</si>
  <si>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</si>
  <si>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</si>
  <si>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</si>
  <si>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</si>
  <si>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</si>
  <si>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</si>
  <si>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</si>
  <si>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</si>
  <si>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</si>
  <si>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</si>
  <si>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</si>
  <si>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</si>
  <si>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</si>
  <si>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</si>
  <si>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</si>
  <si>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</si>
  <si>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</si>
  <si>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</si>
  <si>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</si>
  <si>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</si>
  <si>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</si>
  <si>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</si>
  <si>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</si>
  <si>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</si>
  <si>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</si>
  <si>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</si>
  <si>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</si>
  <si>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</si>
  <si>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</si>
  <si>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</si>
  <si>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</si>
  <si>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</si>
  <si>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</si>
  <si>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</si>
  <si>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</si>
  <si>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</si>
  <si>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</si>
  <si>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</si>
  <si>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</si>
  <si>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</si>
  <si>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</si>
  <si>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</si>
  <si>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</si>
  <si>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</si>
  <si>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</si>
  <si>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</si>
  <si>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</si>
  <si>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</si>
  <si>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</si>
  <si>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</si>
  <si>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</si>
  <si>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</si>
  <si>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</si>
  <si>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</si>
  <si>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</si>
  <si>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</si>
  <si>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</si>
  <si>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</si>
  <si>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</si>
  <si>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</si>
  <si>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</si>
  <si>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</si>
  <si>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</si>
  <si>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</si>
  <si>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</si>
  <si>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</si>
  <si>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</si>
  <si>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</si>
  <si>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</si>
  <si>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</si>
  <si>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</si>
  <si>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</si>
  <si>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</si>
  <si>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</si>
  <si>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</si>
  <si>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</si>
  <si>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</si>
  <si>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</si>
  <si>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</si>
  <si>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</si>
  <si>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</si>
  <si>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</si>
  <si>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</si>
  <si>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</si>
  <si>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</si>
  <si>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</si>
  <si>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</si>
  <si>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</si>
  <si>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</si>
  <si>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</si>
  <si>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</si>
  <si>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</si>
  <si>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</si>
  <si>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</si>
  <si>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</si>
  <si>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</si>
  <si>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</si>
  <si>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</si>
  <si>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</si>
  <si>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</si>
  <si>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</si>
  <si>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</si>
  <si>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</si>
  <si>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</si>
  <si>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</si>
  <si>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</si>
  <si>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</si>
  <si>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</si>
  <si>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</si>
  <si>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</si>
  <si>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</si>
  <si>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</si>
  <si>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</si>
  <si>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</si>
  <si>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</si>
  <si>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</si>
  <si>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</si>
  <si>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</si>
  <si>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</si>
  <si>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</si>
  <si>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</si>
  <si>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</si>
  <si>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</si>
  <si>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</si>
  <si>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</si>
  <si>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</si>
  <si>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</si>
  <si>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</si>
  <si>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</si>
  <si>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</si>
  <si>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</si>
  <si>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</si>
  <si>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</si>
  <si>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</si>
  <si>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</si>
  <si>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</si>
  <si>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</si>
  <si>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</si>
  <si>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</si>
  <si>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</si>
  <si>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</si>
  <si>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</si>
  <si>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</si>
  <si>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</si>
  <si>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</si>
  <si>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</si>
  <si>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</si>
  <si>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</si>
  <si>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</si>
  <si>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</si>
  <si>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</si>
  <si>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</si>
  <si>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</si>
  <si>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</si>
  <si>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</si>
  <si>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</si>
  <si>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</si>
  <si>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</si>
  <si>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</si>
  <si>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</si>
  <si>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</si>
  <si>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</si>
  <si>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</si>
  <si>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</si>
  <si>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</si>
  <si>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</si>
  <si>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</si>
  <si>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</si>
  <si>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</si>
  <si>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</si>
  <si>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</si>
  <si>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</si>
  <si>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</si>
  <si>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</si>
  <si>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</si>
  <si>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</si>
  <si>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</si>
  <si>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</si>
  <si>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</si>
  <si>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</si>
  <si>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</si>
  <si>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</si>
  <si>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</si>
  <si>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</si>
  <si>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</si>
  <si>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</si>
  <si>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</si>
  <si>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</si>
  <si>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</si>
  <si>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</si>
  <si>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</si>
  <si>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</si>
  <si>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</si>
  <si>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</si>
  <si>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</si>
  <si>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</si>
  <si>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</si>
  <si>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</si>
  <si>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</si>
  <si>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</si>
  <si>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</si>
  <si>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</si>
  <si>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</si>
  <si>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</si>
  <si>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</si>
  <si>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</si>
  <si>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</si>
  <si>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</si>
  <si>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</si>
  <si>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</si>
  <si>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</si>
  <si>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</si>
  <si>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</si>
  <si>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</si>
  <si>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</si>
  <si>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</si>
  <si>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</si>
  <si>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</si>
  <si>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</si>
  <si>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</si>
  <si>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</si>
  <si>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</si>
  <si>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</si>
  <si>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</si>
  <si>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</si>
  <si>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</si>
  <si>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</si>
  <si>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</si>
  <si>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</si>
  <si>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</si>
  <si>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</si>
  <si>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</si>
  <si>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</si>
  <si>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</si>
  <si>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</si>
  <si>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</si>
  <si>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</si>
  <si>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</si>
  <si>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</si>
  <si>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</si>
  <si>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</si>
  <si>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</si>
  <si>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</si>
  <si>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</si>
  <si>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</si>
  <si>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</si>
  <si>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</si>
  <si>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</si>
  <si>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</si>
  <si>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</si>
  <si>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</si>
  <si>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</si>
  <si>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</si>
  <si>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</si>
  <si>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</si>
  <si>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</si>
  <si>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</si>
  <si>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</si>
  <si>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</si>
  <si>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</si>
  <si>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</si>
  <si>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</si>
  <si>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</si>
  <si>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</si>
  <si>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</si>
  <si>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</si>
  <si>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</si>
  <si>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</si>
  <si>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</si>
  <si>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</si>
  <si>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</si>
  <si>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</si>
  <si>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</si>
  <si>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</si>
  <si>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</si>
  <si>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</si>
  <si>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</si>
  <si>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</si>
  <si>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</si>
  <si>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</si>
  <si>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</si>
  <si>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</si>
  <si>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</si>
  <si>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</si>
  <si>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</si>
  <si>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</si>
  <si>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</si>
  <si>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</si>
  <si>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</si>
  <si>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</si>
  <si>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</si>
  <si>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</si>
  <si>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</si>
  <si>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</si>
  <si>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</si>
  <si>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</si>
  <si>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</si>
  <si>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</si>
  <si>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</si>
  <si>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</si>
  <si>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</si>
  <si>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</si>
  <si>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</si>
  <si>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</si>
  <si>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</si>
  <si>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</si>
  <si>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</si>
  <si>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</si>
  <si>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</si>
  <si>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</si>
  <si>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</si>
  <si>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</si>
  <si>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</si>
  <si>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</si>
  <si>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</si>
  <si>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</si>
  <si>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</si>
  <si>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</si>
  <si>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</si>
  <si>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</si>
  <si>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</si>
  <si>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</si>
  <si>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</si>
  <si>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</si>
  <si>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</si>
  <si>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</si>
  <si>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</si>
  <si>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</si>
  <si>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</si>
  <si>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</si>
  <si>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</si>
  <si>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</si>
  <si>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</si>
  <si>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</si>
  <si>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</si>
  <si>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</si>
  <si>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</si>
  <si>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</si>
  <si>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</si>
  <si>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</si>
  <si>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</si>
  <si>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</si>
  <si>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</si>
  <si>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</si>
  <si>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</si>
  <si>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</si>
  <si>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</si>
  <si>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</si>
  <si>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</si>
  <si>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</si>
  <si>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</si>
  <si>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</si>
  <si>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</si>
  <si>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</si>
  <si>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</si>
  <si>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</si>
  <si>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</si>
  <si>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</si>
  <si>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</si>
  <si>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</si>
  <si>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</si>
  <si>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</si>
  <si>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</si>
  <si>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</si>
  <si>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</si>
  <si>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</si>
  <si>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</si>
  <si>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</si>
  <si>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</si>
  <si>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</si>
  <si>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</si>
  <si>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</si>
  <si>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</si>
  <si>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</si>
  <si>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</si>
  <si>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</si>
  <si>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</si>
  <si>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</si>
  <si>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</si>
  <si>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</si>
  <si>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</si>
  <si>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</si>
  <si>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</si>
  <si>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</si>
  <si>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</si>
  <si>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</si>
  <si>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</si>
  <si>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</si>
  <si>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</si>
  <si>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</si>
  <si>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</si>
  <si>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</si>
  <si>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</si>
  <si>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</si>
  <si>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</si>
  <si>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</si>
  <si>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</si>
  <si>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</si>
  <si>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</si>
  <si>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</si>
  <si>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</si>
  <si>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</si>
  <si>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</si>
  <si>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</si>
  <si>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</si>
  <si>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</si>
  <si>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</si>
  <si>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</si>
  <si>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</si>
  <si>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</si>
  <si>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</si>
  <si>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</si>
  <si>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</si>
  <si>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</si>
  <si>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</si>
  <si>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</si>
  <si>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</si>
  <si>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</si>
  <si>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</si>
  <si>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</si>
  <si>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</si>
  <si>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</si>
  <si>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</si>
  <si>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</si>
  <si>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</si>
  <si>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</si>
  <si>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</si>
  <si>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</si>
  <si>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</si>
  <si>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</si>
  <si>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</si>
  <si>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</si>
  <si>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</si>
  <si>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</si>
  <si>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</si>
  <si>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</si>
  <si>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</si>
  <si>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</si>
  <si>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</si>
  <si>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</si>
  <si>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</si>
  <si>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</si>
  <si>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</si>
  <si>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</si>
  <si>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</si>
  <si>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</si>
  <si>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</si>
  <si>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</si>
  <si>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</si>
  <si>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</si>
  <si>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</si>
  <si>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</si>
  <si>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</si>
  <si>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</si>
  <si>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</si>
  <si>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</si>
  <si>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</si>
  <si>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</si>
  <si>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</si>
  <si>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</si>
  <si>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</si>
  <si>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</si>
  <si>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</si>
  <si>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</si>
  <si>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</si>
  <si>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</si>
  <si>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</si>
  <si>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</si>
  <si>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</si>
  <si>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</si>
  <si>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</si>
  <si>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</si>
  <si>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</si>
  <si>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</si>
  <si>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</si>
  <si>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</si>
  <si>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</si>
  <si>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</si>
  <si>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</si>
  <si>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</si>
  <si>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</si>
  <si>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</si>
  <si>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</si>
  <si>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</si>
  <si>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</si>
  <si>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</si>
  <si>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</si>
  <si>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</si>
  <si>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</si>
  <si>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</si>
  <si>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</si>
  <si>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</si>
  <si>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</si>
  <si>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</si>
  <si>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</si>
  <si>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</si>
  <si>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</si>
  <si>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</si>
  <si>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</si>
  <si>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</si>
  <si>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</si>
  <si>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</si>
  <si>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</si>
  <si>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</si>
  <si>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</si>
  <si>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</si>
  <si>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</si>
  <si>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</si>
  <si>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</si>
  <si>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</si>
  <si>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</si>
  <si>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</si>
  <si>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</si>
  <si>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</si>
  <si>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</si>
  <si>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</si>
  <si>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</si>
  <si>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</si>
  <si>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</si>
  <si>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</si>
  <si>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</si>
  <si>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</si>
  <si>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</si>
  <si>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</si>
  <si>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</si>
  <si>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</si>
  <si>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</si>
  <si>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</si>
  <si>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</si>
  <si>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</si>
  <si>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</si>
  <si>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</si>
  <si>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</si>
  <si>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</si>
  <si>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</si>
  <si>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</si>
  <si>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</si>
  <si>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</si>
  <si>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</si>
  <si>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</si>
  <si>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</si>
  <si>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</si>
  <si>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</si>
  <si>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</si>
  <si>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</si>
  <si>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</si>
  <si>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</si>
  <si>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</si>
  <si>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</si>
  <si>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</si>
  <si>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</si>
  <si>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</si>
  <si>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</si>
  <si>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</si>
  <si>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</si>
  <si>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</si>
  <si>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</si>
  <si>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</si>
  <si>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</si>
  <si>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</si>
  <si>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</si>
  <si>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</si>
  <si>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</si>
  <si>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</si>
  <si>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</si>
  <si>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</si>
  <si>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</si>
  <si>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</si>
  <si>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</si>
  <si>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</si>
  <si>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</si>
  <si>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</si>
  <si>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</si>
  <si>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</si>
  <si>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</si>
  <si>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</si>
  <si>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</si>
  <si>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</si>
  <si>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</si>
  <si>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</si>
  <si>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</si>
  <si>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</si>
  <si>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</si>
  <si>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</si>
  <si>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</si>
  <si>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</si>
  <si>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</si>
  <si>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</si>
  <si>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</si>
  <si>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</si>
  <si>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</si>
  <si>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</si>
  <si>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</si>
  <si>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</si>
  <si>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</si>
  <si>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</si>
  <si>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</si>
  <si>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</si>
  <si>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</si>
  <si>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</si>
  <si>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</si>
  <si>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</si>
  <si>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</si>
  <si>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</si>
  <si>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</si>
  <si>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</si>
  <si>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</si>
  <si>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</si>
  <si>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</si>
  <si>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</si>
  <si>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</si>
  <si>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</si>
  <si>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</si>
  <si>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</si>
  <si>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</si>
  <si>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</si>
  <si>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</si>
  <si>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</si>
  <si>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</si>
  <si>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</si>
  <si>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</si>
  <si>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</si>
  <si>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</si>
  <si>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</si>
  <si>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</si>
  <si>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</si>
  <si>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</si>
  <si>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</si>
  <si>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</si>
  <si>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</si>
  <si>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</si>
  <si>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</si>
  <si>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</si>
  <si>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</si>
  <si>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</si>
  <si>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</si>
  <si>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</si>
  <si>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</si>
  <si>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</si>
  <si>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</si>
  <si>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</si>
  <si>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</si>
  <si>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</si>
  <si>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</si>
  <si>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</si>
  <si>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</si>
  <si>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</si>
  <si>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</si>
  <si>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</si>
  <si>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</si>
  <si>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</si>
  <si>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</si>
  <si>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</si>
  <si>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</si>
  <si>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</si>
  <si>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</si>
  <si>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</si>
  <si>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</si>
  <si>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</si>
  <si>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</si>
  <si>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</si>
  <si>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</si>
  <si>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</si>
  <si>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</si>
  <si>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</si>
  <si>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</si>
  <si>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</si>
  <si>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</si>
  <si>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</si>
  <si>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</si>
  <si>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</si>
  <si>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</si>
  <si>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</si>
  <si>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</si>
  <si>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</si>
  <si>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</si>
  <si>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</si>
  <si>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</si>
  <si>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</si>
  <si>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</si>
  <si>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</si>
  <si>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</si>
  <si>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</si>
  <si>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</si>
  <si>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</si>
  <si>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</si>
  <si>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</si>
  <si>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</si>
  <si>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</si>
  <si>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</si>
  <si>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</si>
  <si>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</si>
  <si>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</si>
  <si>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</si>
  <si>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</si>
  <si>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</si>
  <si>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</si>
  <si>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</si>
  <si>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</si>
  <si>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</si>
  <si>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</si>
  <si>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</si>
  <si>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</si>
  <si>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</si>
  <si>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</si>
  <si>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</si>
  <si>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</si>
  <si>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</si>
  <si>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</si>
  <si>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</si>
  <si>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</si>
  <si>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</si>
  <si>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</si>
  <si>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</si>
  <si>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</si>
  <si>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</si>
  <si>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</si>
  <si>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</si>
  <si>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</si>
  <si>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</si>
  <si>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</si>
  <si>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</si>
  <si>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</si>
  <si>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</si>
  <si>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</si>
  <si>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</si>
  <si>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</si>
  <si>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</si>
  <si>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</si>
  <si>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</si>
  <si>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</si>
  <si>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</si>
  <si>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</si>
  <si>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</si>
  <si>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</si>
  <si>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</si>
  <si>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</si>
  <si>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</si>
  <si>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</si>
  <si>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</si>
  <si>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</si>
  <si>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</si>
  <si>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</si>
  <si>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</si>
  <si>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</si>
  <si>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</si>
  <si>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</si>
  <si>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</si>
  <si>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</si>
  <si>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</si>
  <si>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</si>
  <si>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</si>
  <si>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</si>
  <si>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</si>
  <si>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</si>
  <si>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</si>
  <si>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</si>
  <si>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</si>
  <si>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</si>
  <si>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</si>
  <si>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</si>
  <si>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</si>
  <si>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</si>
  <si>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</si>
  <si>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</si>
  <si>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</si>
  <si>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</si>
  <si>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</si>
  <si>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</si>
  <si>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</si>
  <si>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</si>
  <si>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</si>
  <si>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</si>
  <si>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</si>
  <si>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</si>
  <si>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</si>
  <si>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</si>
  <si>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</si>
  <si>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</si>
  <si>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</si>
  <si>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</si>
  <si>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</si>
  <si>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</si>
  <si>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</si>
  <si>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</si>
  <si>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</si>
  <si>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</si>
  <si>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</si>
  <si>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</si>
  <si>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</si>
  <si>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</si>
  <si>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</si>
  <si>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</si>
  <si>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</si>
  <si>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</si>
  <si>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</si>
  <si>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</si>
  <si>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</si>
  <si>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</si>
  <si>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</si>
  <si>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</si>
  <si>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</si>
  <si>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</si>
  <si>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</si>
  <si>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</si>
  <si>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</si>
  <si>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</si>
  <si>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</si>
  <si>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</si>
  <si>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</si>
  <si>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</si>
  <si>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</si>
  <si>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</si>
  <si>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</si>
  <si>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</si>
  <si>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</si>
  <si>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</si>
  <si>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</si>
  <si>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</si>
  <si>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</si>
  <si>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</si>
  <si>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</si>
  <si>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</si>
  <si>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</si>
  <si>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</si>
  <si>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</si>
  <si>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</si>
  <si>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</si>
  <si>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</si>
  <si>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</si>
  <si>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</si>
  <si>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</si>
  <si>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</si>
  <si>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</si>
  <si>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</si>
  <si>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</si>
  <si>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</si>
  <si>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</si>
  <si>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</si>
  <si>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</si>
  <si>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</si>
  <si>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</si>
  <si>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</si>
  <si>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</si>
  <si>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</si>
  <si>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</si>
  <si>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</si>
  <si>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</si>
  <si>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</si>
  <si>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</si>
  <si>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</si>
  <si>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</si>
  <si>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</si>
  <si>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</si>
  <si>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</si>
  <si>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</si>
  <si>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</si>
  <si>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</si>
  <si>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</si>
  <si>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</si>
  <si>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</si>
  <si>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</si>
  <si>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</si>
  <si>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</si>
  <si>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</si>
  <si>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</si>
  <si>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</si>
  <si>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</si>
  <si>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</si>
  <si>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</si>
  <si>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</si>
  <si>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</si>
  <si>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</si>
  <si>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</si>
  <si>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</si>
  <si>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</si>
  <si>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</si>
  <si>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</si>
  <si>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</si>
  <si>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</si>
  <si>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</si>
  <si>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</si>
  <si>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</si>
  <si>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</si>
  <si>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</si>
  <si>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</si>
  <si>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</si>
  <si>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</si>
  <si>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</si>
  <si>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</si>
  <si>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</si>
  <si>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</si>
  <si>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</si>
  <si>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</si>
  <si>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</si>
  <si>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</si>
  <si>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</si>
  <si>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</si>
  <si>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</si>
  <si>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</si>
  <si>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</si>
  <si>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</si>
  <si>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</si>
  <si>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</si>
  <si>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</si>
  <si>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</si>
  <si>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</si>
  <si>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</si>
  <si>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</si>
  <si>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</si>
  <si>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</si>
  <si>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</si>
  <si>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</si>
  <si>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</si>
  <si>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</si>
  <si>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</si>
  <si>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</si>
  <si>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</si>
  <si>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</si>
  <si>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</si>
  <si>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</si>
  <si>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</si>
  <si>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</si>
  <si>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</si>
  <si>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</si>
  <si>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</si>
  <si>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</si>
  <si>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</si>
  <si>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</si>
  <si>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</si>
  <si>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</si>
  <si>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</si>
  <si>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</si>
  <si>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</si>
  <si>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</si>
  <si>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</si>
  <si>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</si>
  <si>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</si>
  <si>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</si>
  <si>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</si>
  <si>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</si>
  <si>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</si>
  <si>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</si>
  <si>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</si>
  <si>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</si>
  <si>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</si>
  <si>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</si>
  <si>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</si>
  <si>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</si>
  <si>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</si>
  <si>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</si>
  <si>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</si>
  <si>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</si>
  <si>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</si>
  <si>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</si>
  <si>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</si>
  <si>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</si>
  <si>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</si>
  <si>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</si>
  <si>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</si>
  <si>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</si>
  <si>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</si>
  <si>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</si>
  <si>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</si>
  <si>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</si>
  <si>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</si>
  <si>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</si>
  <si>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</si>
  <si>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</si>
  <si>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</si>
  <si>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</si>
  <si>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</si>
  <si>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</si>
  <si>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</si>
  <si>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</si>
  <si>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</si>
  <si>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</si>
  <si>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</si>
  <si>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</si>
  <si>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</si>
  <si>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</si>
  <si>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</si>
  <si>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</si>
  <si>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</si>
  <si>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</si>
  <si>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</si>
  <si>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</si>
  <si>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</si>
  <si>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</si>
  <si>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</si>
  <si>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</si>
  <si>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</si>
  <si>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</si>
  <si>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</si>
  <si>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</si>
  <si>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</si>
  <si>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</si>
  <si>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</si>
  <si>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</si>
  <si>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</si>
  <si>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</si>
  <si>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</si>
  <si>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</si>
  <si>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</si>
  <si>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</si>
  <si>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</si>
  <si>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</si>
  <si>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</si>
  <si>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</si>
  <si>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</si>
  <si>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</si>
  <si>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</si>
  <si>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</si>
  <si>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</si>
  <si>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</si>
  <si>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</si>
  <si>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</si>
  <si>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</si>
  <si>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</si>
  <si>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</si>
  <si>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</si>
  <si>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</si>
  <si>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</si>
  <si>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</si>
  <si>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</si>
  <si>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</si>
  <si>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</si>
  <si>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</si>
  <si>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</si>
  <si>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</si>
  <si>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</si>
  <si>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</si>
  <si>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</si>
  <si>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</si>
  <si>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</si>
  <si>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</si>
  <si>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</si>
  <si>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</si>
  <si>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</si>
  <si>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</si>
  <si>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</si>
  <si>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</si>
  <si>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</si>
  <si>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</si>
  <si>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</si>
  <si>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</si>
  <si>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</si>
  <si>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</si>
  <si>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</si>
  <si>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</si>
  <si>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</si>
  <si>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</si>
  <si>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</si>
  <si>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</si>
  <si>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</si>
  <si>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</si>
  <si>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</si>
  <si>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</si>
  <si>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</si>
  <si>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</si>
  <si>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</si>
  <si>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</si>
  <si>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</si>
  <si>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</si>
  <si>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</si>
  <si>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</si>
  <si>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</si>
  <si>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</si>
  <si>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</si>
  <si>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</si>
  <si>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</si>
  <si>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</si>
  <si>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</si>
  <si>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</si>
  <si>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</si>
  <si>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</si>
  <si>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</si>
  <si>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</si>
  <si>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</si>
  <si>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</si>
  <si>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</si>
  <si>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</si>
  <si>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</si>
  <si>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</si>
  <si>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</si>
  <si>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</si>
  <si>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</si>
  <si>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</si>
  <si>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</si>
  <si>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</si>
  <si>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</si>
  <si>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</si>
  <si>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</si>
  <si>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</si>
  <si>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</si>
  <si>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</si>
  <si>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</si>
  <si>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</si>
  <si>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</si>
  <si>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</si>
  <si>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</si>
  <si>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</si>
  <si>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</si>
  <si>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</si>
  <si>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</si>
  <si>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</si>
  <si>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</si>
  <si>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</si>
  <si>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</si>
  <si>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</si>
  <si>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</si>
  <si>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</si>
  <si>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</si>
  <si>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</si>
  <si>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</si>
  <si>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</si>
  <si>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</si>
  <si>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</si>
  <si>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</si>
  <si>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</si>
  <si>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</si>
  <si>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</si>
  <si>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</si>
  <si>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</si>
  <si>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</si>
  <si>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</si>
  <si>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</si>
  <si>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</si>
  <si>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</si>
  <si>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</si>
  <si>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</si>
  <si>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</si>
  <si>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</si>
  <si>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</si>
  <si>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</si>
  <si>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</si>
  <si>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</si>
  <si>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</si>
  <si>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</si>
  <si>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</si>
  <si>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</si>
  <si>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</si>
  <si>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</si>
  <si>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</si>
  <si>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</si>
  <si>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</si>
  <si>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</si>
  <si>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</si>
  <si>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</si>
  <si>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</si>
  <si>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</si>
  <si>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</si>
  <si>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</si>
  <si>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</si>
  <si>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</si>
  <si>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</si>
  <si>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</si>
  <si>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</si>
  <si>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</si>
  <si>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</si>
  <si>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</si>
  <si>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</si>
  <si>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</si>
  <si>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</si>
  <si>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</si>
  <si>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</si>
  <si>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</si>
  <si>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</si>
  <si>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</si>
  <si>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</si>
  <si>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</si>
  <si>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</si>
  <si>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</si>
  <si>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</si>
  <si>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</si>
  <si>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</si>
  <si>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</si>
  <si>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</si>
  <si>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</si>
  <si>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</si>
  <si>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</si>
  <si>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</si>
  <si>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</si>
  <si>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</si>
  <si>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</si>
  <si>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</si>
  <si>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</si>
  <si>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</si>
  <si>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</si>
  <si>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</si>
  <si>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</si>
  <si>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</si>
  <si>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</si>
  <si>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</si>
  <si>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</si>
  <si>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</si>
  <si>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</si>
  <si>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</si>
  <si>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</si>
  <si>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</si>
  <si>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</si>
  <si>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</si>
  <si>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</si>
  <si>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</si>
  <si>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</si>
  <si>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</si>
  <si>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</si>
  <si>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</si>
  <si>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</si>
  <si>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</si>
  <si>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</si>
  <si>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</si>
  <si>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</si>
  <si>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</si>
  <si>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</si>
  <si>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</si>
  <si>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</si>
  <si>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</si>
  <si>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</si>
  <si>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</si>
  <si>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</si>
  <si>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</si>
  <si>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</si>
  <si>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</si>
  <si>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</si>
  <si>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</si>
  <si>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</si>
  <si>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</si>
  <si>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</si>
  <si>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</si>
  <si>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</si>
  <si>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</si>
  <si>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</si>
  <si>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</si>
  <si>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</si>
  <si>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</si>
  <si>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</si>
  <si>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</si>
  <si>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</si>
  <si>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</si>
  <si>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</si>
  <si>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</si>
  <si>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</si>
  <si>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</si>
  <si>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</si>
  <si>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</si>
  <si>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</si>
  <si>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</si>
  <si>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</si>
  <si>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</si>
  <si>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</si>
  <si>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</si>
  <si>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</si>
  <si>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</si>
  <si>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</si>
  <si>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</si>
  <si>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</si>
  <si>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</si>
  <si>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</si>
  <si>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</si>
  <si>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</si>
  <si>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</si>
  <si>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</si>
  <si>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</si>
  <si>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</si>
  <si>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</si>
  <si>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</si>
  <si>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</si>
  <si>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</si>
  <si>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</si>
  <si>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</si>
  <si>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</si>
  <si>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</si>
  <si>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</si>
  <si>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</si>
  <si>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</si>
  <si>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</si>
  <si>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</si>
  <si>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</si>
  <si>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</si>
  <si>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</si>
  <si>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</si>
  <si>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</si>
  <si>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</si>
  <si>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</si>
  <si>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</si>
  <si>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</si>
  <si>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</si>
  <si>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</si>
  <si>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</si>
  <si>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</si>
  <si>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</si>
  <si>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</si>
  <si>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</si>
  <si>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</si>
  <si>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</si>
  <si>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</si>
  <si>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</si>
  <si>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</si>
  <si>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</si>
  <si>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</si>
  <si>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</si>
  <si>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</si>
  <si>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</si>
  <si>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</si>
  <si>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</si>
  <si>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</si>
  <si>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</si>
  <si>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</si>
  <si>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</si>
  <si>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</si>
  <si>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</si>
  <si>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</si>
  <si>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</si>
  <si>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</si>
  <si>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</si>
  <si>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</si>
  <si>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</si>
  <si>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</si>
  <si>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</si>
  <si>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</si>
  <si>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</si>
  <si>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</si>
  <si>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</si>
  <si>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</si>
  <si>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</si>
  <si>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</si>
  <si>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</si>
  <si>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</si>
  <si>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</si>
  <si>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</si>
  <si>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</si>
  <si>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</si>
  <si>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</si>
  <si>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</si>
  <si>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</si>
  <si>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</si>
  <si>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</si>
  <si>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</si>
  <si>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</si>
  <si>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</si>
  <si>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</si>
  <si>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</si>
  <si>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</si>
  <si>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</si>
  <si>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</si>
  <si>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</si>
  <si>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</si>
  <si>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</si>
  <si>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</si>
  <si>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</si>
  <si>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</si>
  <si>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</si>
  <si>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</si>
  <si>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</si>
  <si>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</si>
  <si>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</si>
  <si>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</si>
  <si>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</si>
  <si>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</si>
  <si>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</si>
  <si>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</si>
  <si>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</si>
  <si>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</si>
  <si>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</si>
  <si>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</si>
  <si>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</si>
  <si>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</si>
  <si>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</si>
  <si>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</si>
  <si>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</si>
  <si>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</si>
  <si>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</si>
  <si>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</si>
  <si>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</si>
  <si>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</si>
  <si>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</si>
  <si>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</si>
  <si>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</si>
  <si>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</si>
  <si>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</si>
  <si>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</si>
  <si>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</si>
  <si>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</si>
  <si>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</si>
  <si>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</si>
  <si>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</si>
  <si>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</si>
  <si>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</si>
  <si>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</si>
  <si>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</si>
  <si>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</si>
  <si>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</si>
  <si>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</si>
  <si>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</si>
  <si>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</si>
  <si>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</si>
  <si>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</si>
  <si>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</si>
  <si>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</si>
  <si>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</si>
  <si>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</si>
  <si>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</si>
  <si>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</si>
  <si>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</si>
  <si>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</si>
  <si>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</si>
  <si>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</si>
  <si>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</si>
  <si>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</si>
  <si>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</si>
  <si>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</si>
  <si>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</si>
  <si>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</si>
  <si>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</si>
  <si>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</si>
  <si>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</si>
  <si>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</si>
  <si>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</si>
  <si>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</si>
  <si>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</si>
  <si>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</si>
  <si>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</si>
  <si>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</si>
  <si>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</si>
  <si>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</si>
  <si>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</si>
  <si>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</si>
  <si>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</si>
  <si>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</si>
  <si>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</si>
  <si>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</si>
  <si>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</si>
  <si>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</si>
  <si>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</si>
  <si>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</si>
  <si>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</si>
  <si>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</si>
  <si>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</si>
  <si>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</si>
  <si>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</si>
  <si>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</si>
  <si>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</si>
  <si>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</si>
  <si>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</si>
  <si>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</si>
  <si>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</si>
  <si>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</si>
  <si>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</si>
  <si>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</si>
  <si>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</si>
  <si>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</si>
  <si>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</si>
  <si>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</si>
  <si>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</si>
  <si>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</si>
  <si>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</si>
  <si>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</si>
  <si>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</si>
  <si>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</si>
  <si>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</si>
  <si>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</si>
  <si>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</si>
  <si>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</si>
  <si>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</si>
  <si>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</si>
  <si>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</si>
  <si>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</si>
  <si>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</si>
  <si>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</si>
  <si>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</si>
  <si>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</si>
  <si>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</si>
  <si>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</si>
  <si>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</si>
  <si>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</si>
  <si>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</si>
  <si>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</si>
  <si>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</si>
  <si>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</si>
  <si>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</si>
  <si>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</si>
  <si>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</si>
  <si>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</si>
  <si>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</si>
  <si>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</si>
  <si>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</si>
  <si>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</si>
  <si>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</si>
  <si>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</si>
  <si>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</si>
  <si>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</si>
  <si>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</si>
  <si>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</si>
  <si>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</si>
  <si>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</si>
  <si>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</si>
  <si>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</si>
  <si>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</si>
  <si>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</si>
  <si>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</si>
  <si>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</si>
  <si>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</si>
  <si>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</si>
  <si>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</si>
  <si>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</si>
  <si>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</si>
  <si>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</si>
  <si>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</si>
  <si>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</si>
  <si>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</si>
  <si>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</si>
  <si>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</si>
  <si>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</si>
  <si>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</si>
  <si>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</si>
  <si>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</si>
  <si>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</si>
  <si>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</si>
  <si>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</si>
  <si>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</si>
  <si>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</si>
  <si>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</si>
  <si>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</si>
  <si>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</si>
  <si>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</si>
  <si>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</si>
  <si>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</si>
  <si>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</si>
  <si>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</si>
  <si>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</si>
  <si>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</si>
  <si>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</si>
  <si>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</si>
  <si>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</si>
  <si>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</si>
  <si>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</si>
  <si>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</si>
  <si>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</si>
  <si>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</si>
  <si>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</si>
  <si>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</si>
  <si>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</si>
  <si>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</si>
  <si>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</si>
  <si>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</si>
  <si>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</si>
  <si>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</si>
  <si>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</si>
  <si>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</si>
  <si>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</si>
  <si>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</si>
  <si>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</si>
  <si>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</si>
  <si>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</si>
  <si>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</si>
  <si>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</si>
  <si>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</si>
  <si>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</si>
  <si>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</si>
  <si>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</si>
  <si>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</si>
  <si>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</si>
  <si>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</si>
  <si>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</si>
  <si>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</si>
  <si>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</si>
  <si>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</si>
  <si>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</si>
  <si>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</si>
  <si>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</si>
  <si>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</si>
  <si>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</si>
  <si>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</si>
  <si>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</si>
  <si>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</si>
  <si>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</si>
  <si>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</si>
  <si>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</si>
  <si>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</si>
  <si>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</si>
  <si>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</si>
  <si>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</si>
  <si>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</si>
  <si>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</si>
  <si>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</si>
  <si>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</si>
  <si>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</si>
  <si>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</si>
  <si>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</si>
  <si>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</si>
  <si>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</si>
  <si>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</si>
  <si>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</si>
  <si>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</si>
  <si>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</si>
  <si>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</si>
  <si>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</si>
  <si>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</si>
  <si>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</si>
  <si>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</si>
  <si>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</si>
  <si>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</si>
  <si>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</si>
  <si>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</si>
  <si>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</si>
  <si>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</si>
  <si>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</si>
  <si>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</si>
  <si>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</si>
  <si>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</si>
  <si>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</si>
  <si>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</si>
  <si>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</si>
  <si>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</si>
  <si>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</si>
  <si>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</si>
  <si>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</si>
  <si>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</si>
  <si>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</si>
  <si>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</si>
  <si>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</si>
  <si>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</si>
  <si>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</si>
  <si>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</si>
  <si>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</si>
  <si>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</si>
  <si>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</si>
  <si>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</si>
  <si>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</si>
  <si>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</si>
  <si>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</si>
  <si>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</si>
  <si>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</si>
  <si>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</si>
  <si>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</si>
  <si>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</si>
  <si>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</si>
  <si>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</si>
  <si>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</si>
  <si>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</si>
  <si>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</si>
  <si>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</si>
  <si>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</si>
  <si>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</si>
  <si>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</si>
  <si>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</si>
  <si>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</si>
  <si>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</si>
  <si>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</si>
  <si>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</si>
  <si>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</si>
  <si>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</si>
  <si>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</si>
  <si>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</si>
  <si>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</si>
  <si>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</si>
  <si>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</si>
  <si>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</si>
  <si>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</si>
  <si>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</si>
  <si>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</si>
  <si>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</si>
  <si>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</si>
  <si>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</si>
  <si>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</si>
  <si>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</si>
  <si>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</si>
  <si>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</si>
  <si>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</si>
  <si>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</si>
  <si>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</si>
  <si>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</si>
  <si>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</si>
  <si>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</si>
  <si>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</si>
  <si>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</si>
  <si>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</si>
  <si>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</si>
  <si>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</si>
  <si>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</si>
  <si>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</si>
  <si>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</si>
  <si>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</si>
  <si>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</si>
  <si>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</si>
  <si>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</si>
  <si>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</si>
  <si>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</si>
  <si>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</si>
  <si>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</si>
  <si>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</si>
  <si>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</si>
  <si>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</si>
  <si>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</si>
  <si>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</si>
  <si>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</si>
  <si>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</si>
  <si>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</si>
  <si>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</si>
  <si>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</si>
  <si>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</si>
  <si>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</si>
  <si>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</si>
  <si>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</si>
  <si>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</si>
  <si>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</si>
  <si>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</si>
  <si>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</si>
  <si>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</si>
  <si>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</si>
  <si>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</si>
  <si>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</si>
  <si>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</si>
  <si>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</si>
  <si>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</si>
  <si>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</si>
  <si>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</si>
  <si>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</si>
  <si>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</si>
  <si>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</si>
  <si>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</si>
  <si>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</si>
  <si>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</si>
  <si>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</si>
  <si>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</si>
  <si>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</si>
  <si>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</si>
  <si>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</si>
  <si>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</si>
  <si>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</si>
  <si>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</si>
  <si>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</si>
  <si>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</si>
  <si>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</si>
  <si>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</si>
  <si>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</si>
  <si>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</si>
  <si>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</si>
  <si>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</si>
  <si>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</si>
  <si>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</si>
  <si>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</si>
  <si>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</si>
  <si>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</si>
  <si>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</si>
  <si>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</si>
  <si>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</si>
  <si>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</si>
  <si>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</si>
  <si>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</si>
  <si>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</si>
  <si>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</si>
  <si>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</si>
  <si>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</si>
  <si>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</si>
  <si>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</si>
  <si>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</si>
  <si>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</si>
  <si>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</si>
  <si>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</si>
  <si>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</si>
  <si>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</si>
  <si>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</si>
  <si>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</si>
  <si>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</si>
  <si>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</si>
  <si>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</si>
  <si>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</si>
  <si>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</si>
  <si>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</si>
  <si>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</si>
  <si>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</si>
  <si>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</si>
  <si>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</si>
  <si>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</si>
  <si>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</si>
  <si>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</si>
  <si>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</si>
  <si>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</si>
  <si>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</si>
  <si>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</si>
  <si>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</si>
  <si>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</si>
  <si>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</si>
  <si>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</si>
  <si>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</si>
  <si>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</si>
  <si>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</si>
  <si>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</si>
  <si>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</si>
  <si>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</si>
  <si>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</si>
  <si>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</si>
  <si>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</si>
  <si>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</si>
  <si>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</si>
  <si>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</si>
  <si>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</si>
  <si>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</si>
  <si>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</si>
  <si>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</si>
  <si>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</si>
  <si>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</si>
  <si>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</si>
  <si>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</si>
  <si>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</si>
  <si>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</si>
  <si>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</si>
  <si>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</si>
  <si>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</si>
  <si>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</si>
  <si>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</si>
  <si>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</si>
  <si>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</si>
  <si>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</si>
  <si>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</si>
  <si>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</si>
  <si>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</si>
  <si>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</si>
  <si>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</si>
  <si>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</si>
  <si>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</si>
  <si>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</si>
  <si>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</si>
  <si>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</si>
  <si>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</si>
  <si>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</si>
  <si>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</si>
  <si>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</si>
  <si>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</si>
  <si>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</si>
  <si>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</si>
  <si>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</si>
  <si>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</si>
  <si>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</si>
  <si>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</si>
  <si>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</si>
  <si>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</si>
  <si>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</si>
  <si>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</si>
  <si>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</si>
  <si>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</si>
  <si>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</si>
  <si>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</si>
  <si>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</si>
  <si>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</si>
  <si>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</si>
  <si>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</si>
  <si>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</si>
  <si>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</si>
  <si>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</si>
  <si>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</si>
  <si>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</si>
  <si>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</si>
  <si>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</si>
  <si>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</si>
  <si>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</si>
  <si>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</si>
  <si>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</si>
  <si>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</si>
  <si>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</si>
  <si>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</si>
  <si>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</si>
  <si>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</si>
  <si>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</si>
  <si>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</si>
  <si>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</si>
  <si>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</si>
  <si>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</si>
  <si>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</si>
  <si>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</si>
  <si>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</si>
  <si>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</si>
  <si>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</si>
  <si>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</si>
  <si>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</si>
  <si>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</si>
  <si>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</si>
  <si>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</si>
  <si>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</si>
  <si>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</si>
  <si>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</si>
  <si>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</si>
  <si>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</si>
  <si>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</si>
  <si>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</si>
  <si>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</si>
  <si>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</si>
  <si>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</si>
  <si>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</si>
  <si>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</si>
  <si>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</si>
  <si>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</si>
  <si>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</si>
  <si>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</si>
  <si>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</si>
  <si>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</si>
  <si>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</si>
  <si>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</si>
  <si>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</si>
  <si>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</si>
  <si>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</si>
  <si>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</si>
  <si>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</si>
  <si>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</si>
  <si>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</si>
  <si>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</si>
  <si>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</si>
  <si>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</si>
  <si>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</si>
  <si>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</si>
  <si>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</si>
  <si>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</si>
  <si>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</si>
  <si>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</si>
  <si>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</si>
  <si>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</si>
  <si>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</si>
  <si>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</si>
  <si>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</si>
  <si>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</si>
  <si>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</si>
  <si>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</si>
  <si>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</si>
  <si>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</si>
  <si>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</si>
  <si>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</si>
  <si>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</si>
  <si>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</si>
  <si>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</si>
  <si>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</si>
  <si>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</si>
  <si>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</si>
  <si>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</si>
  <si>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</si>
  <si>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</si>
  <si>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</si>
  <si>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</si>
  <si>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</si>
  <si>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</si>
  <si>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</si>
  <si>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</si>
  <si>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</si>
  <si>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</si>
  <si>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</si>
  <si>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</si>
  <si>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</si>
  <si>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</si>
  <si>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</si>
  <si>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</si>
  <si>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</si>
  <si>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</si>
  <si>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</si>
  <si>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</si>
  <si>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</si>
  <si>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</si>
  <si>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</si>
  <si>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</si>
  <si>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</si>
  <si>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</si>
  <si>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</si>
  <si>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</si>
  <si>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</si>
  <si>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</si>
  <si>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</si>
  <si>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</si>
  <si>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</si>
  <si>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</si>
  <si>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</si>
  <si>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</si>
  <si>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</si>
  <si>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</si>
  <si>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</si>
  <si>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</si>
  <si>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</si>
  <si>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</si>
  <si>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</si>
  <si>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</si>
  <si>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</si>
  <si>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</si>
  <si>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</si>
  <si>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</si>
  <si>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</si>
  <si>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</si>
  <si>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</si>
  <si>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</si>
  <si>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</si>
  <si>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</si>
  <si>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</si>
  <si>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</si>
  <si>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</si>
  <si>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</si>
  <si>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</si>
  <si>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</si>
  <si>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</si>
  <si>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</si>
  <si>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</si>
  <si>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</si>
  <si>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</si>
  <si>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</si>
  <si>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</si>
  <si>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</si>
  <si>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</si>
  <si>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</si>
  <si>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</si>
  <si>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</si>
  <si>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</si>
  <si>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</si>
  <si>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</si>
  <si>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</si>
  <si>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</si>
  <si>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</si>
  <si>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</si>
  <si>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</si>
  <si>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</si>
  <si>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</si>
  <si>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</si>
  <si>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</si>
  <si>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</si>
  <si>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</si>
  <si>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</si>
  <si>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</si>
  <si>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</si>
  <si>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</si>
  <si>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</si>
  <si>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</si>
  <si>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</si>
  <si>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</si>
  <si>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</si>
  <si>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</si>
  <si>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</si>
  <si>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</si>
  <si>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</si>
  <si>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</si>
  <si>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</si>
  <si>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</si>
  <si>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</si>
  <si>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</si>
  <si>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</si>
  <si>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</si>
  <si>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</si>
  <si>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</si>
  <si>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</si>
  <si>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</si>
  <si>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</si>
  <si>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</si>
  <si>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</si>
  <si>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</si>
  <si>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</si>
  <si>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</si>
  <si>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</si>
  <si>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</si>
  <si>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</si>
  <si>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</si>
  <si>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</si>
  <si>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</si>
  <si>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</si>
  <si>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</si>
  <si>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</si>
  <si>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</si>
  <si>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</si>
  <si>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</si>
  <si>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</si>
  <si>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</si>
  <si>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</si>
  <si>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</si>
  <si>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</si>
  <si>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</si>
  <si>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</si>
  <si>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</si>
  <si>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</si>
  <si>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</si>
  <si>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</si>
  <si>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</si>
  <si>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</si>
  <si>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</si>
  <si>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</si>
  <si>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</si>
  <si>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</si>
  <si>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</si>
  <si>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</si>
  <si>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</si>
  <si>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</si>
  <si>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</si>
  <si>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</si>
  <si>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</si>
  <si>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</si>
  <si>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</si>
  <si>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</si>
  <si>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</si>
  <si>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</si>
  <si>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</si>
  <si>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</si>
  <si>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</si>
  <si>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</si>
  <si>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</si>
  <si>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</si>
  <si>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</si>
  <si>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</si>
  <si>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</si>
  <si>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</si>
  <si>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</si>
  <si>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</si>
  <si>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</si>
  <si>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</si>
  <si>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</si>
  <si>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</si>
  <si>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</si>
  <si>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</si>
  <si>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</si>
  <si>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</si>
  <si>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</si>
  <si>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</si>
  <si>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</si>
  <si>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</si>
  <si>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</si>
  <si>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</si>
  <si>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</si>
  <si>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</si>
  <si>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</si>
  <si>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</si>
  <si>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</si>
  <si>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</si>
  <si>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</si>
  <si>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</si>
  <si>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</si>
  <si>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</si>
  <si>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</si>
  <si>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</si>
  <si>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</si>
  <si>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</si>
  <si>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</si>
  <si>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</si>
  <si>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</si>
  <si>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</si>
  <si>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</si>
  <si>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</si>
  <si>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</si>
  <si>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</si>
  <si>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</si>
  <si>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</si>
  <si>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</si>
  <si>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</si>
  <si>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</si>
  <si>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</si>
  <si>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</si>
  <si>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</si>
  <si>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</si>
  <si>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</si>
  <si>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</si>
  <si>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</si>
  <si>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</si>
  <si>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</si>
  <si>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</si>
  <si>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</si>
  <si>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</si>
  <si>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</si>
  <si>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</si>
  <si>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</si>
  <si>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</si>
  <si>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</si>
  <si>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</si>
  <si>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</si>
  <si>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</si>
  <si>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</si>
  <si>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</si>
  <si>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</si>
  <si>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</si>
  <si>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</si>
  <si>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</si>
  <si>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</si>
  <si>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</si>
  <si>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</si>
  <si>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</si>
  <si>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</si>
  <si>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</si>
  <si>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</si>
  <si>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</si>
  <si>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</si>
  <si>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</si>
  <si>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</si>
  <si>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</si>
  <si>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</si>
  <si>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</si>
  <si>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</si>
  <si>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</si>
  <si>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</si>
  <si>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</si>
  <si>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</si>
  <si>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</si>
  <si>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</si>
  <si>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</si>
  <si>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</si>
  <si>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</si>
  <si>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</si>
  <si>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</si>
  <si>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</si>
  <si>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</si>
  <si>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</si>
  <si>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</si>
  <si>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</si>
  <si>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</si>
  <si>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</si>
  <si>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</si>
  <si>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</si>
  <si>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</si>
  <si>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</si>
  <si>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</si>
  <si>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</si>
  <si>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</si>
  <si>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</si>
  <si>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</si>
  <si>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</si>
  <si>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</si>
  <si>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</si>
  <si>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</si>
  <si>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</si>
  <si>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</si>
  <si>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</si>
  <si>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</si>
  <si>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</si>
  <si>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</si>
  <si>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</si>
  <si>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</si>
  <si>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</si>
  <si>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</si>
  <si>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</si>
  <si>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</si>
  <si>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</si>
  <si>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</si>
  <si>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</si>
  <si>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</si>
  <si>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</si>
  <si>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</si>
  <si>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</si>
  <si>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</si>
  <si>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</si>
  <si>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</si>
  <si>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</si>
  <si>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</si>
  <si>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</si>
  <si>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</si>
  <si>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</si>
  <si>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</si>
  <si>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</si>
  <si>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</si>
  <si>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</si>
  <si>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</si>
  <si>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</si>
  <si>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</si>
  <si>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</si>
  <si>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</si>
  <si>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</si>
  <si>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</si>
  <si>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</si>
  <si>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</si>
  <si>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</si>
  <si>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</si>
  <si>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</si>
  <si>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</si>
  <si>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</si>
  <si>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</si>
  <si>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</si>
  <si>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</si>
  <si>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</si>
  <si>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</si>
  <si>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</si>
  <si>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</si>
  <si>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</si>
  <si>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</si>
  <si>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</si>
  <si>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</si>
  <si>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</si>
  <si>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</si>
  <si>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</si>
  <si>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</si>
  <si>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</si>
  <si>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</si>
  <si>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</si>
  <si>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</si>
  <si>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</si>
  <si>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</si>
  <si>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</si>
  <si>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</si>
  <si>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</si>
  <si>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</si>
  <si>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</si>
  <si>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</si>
  <si>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</si>
  <si>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</si>
  <si>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</si>
  <si>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</si>
  <si>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</si>
  <si>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</si>
  <si>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</si>
  <si>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</si>
  <si>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</si>
  <si>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</si>
  <si>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</si>
  <si>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</si>
  <si>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</si>
  <si>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</si>
  <si>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</si>
  <si>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</si>
  <si>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</si>
  <si>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</si>
  <si>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</si>
  <si>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</si>
  <si>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</si>
  <si>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</si>
  <si>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</si>
  <si>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</si>
  <si>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</si>
  <si>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</si>
  <si>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</si>
  <si>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</si>
  <si>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</si>
  <si>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</si>
  <si>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</si>
  <si>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</si>
  <si>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</si>
  <si>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</si>
  <si>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</si>
  <si>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</si>
  <si>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</si>
  <si>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</si>
  <si>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</si>
  <si>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</si>
  <si>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</si>
  <si>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</si>
  <si>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</si>
  <si>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</si>
  <si>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</si>
  <si>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</si>
  <si>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</si>
  <si>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</si>
  <si>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</si>
  <si>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</si>
  <si>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</si>
  <si>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</si>
  <si>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</si>
  <si>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</si>
  <si>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</si>
  <si>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</si>
  <si>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</si>
  <si>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</si>
  <si>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</si>
  <si>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</si>
  <si>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</si>
  <si>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</si>
  <si>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</si>
  <si>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</si>
  <si>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</si>
  <si>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</si>
  <si>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</si>
  <si>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</si>
  <si>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</si>
  <si>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</si>
  <si>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</si>
  <si>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</si>
  <si>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</si>
  <si>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</si>
  <si>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</si>
  <si>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</si>
  <si>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</si>
  <si>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</si>
  <si>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</si>
  <si>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</si>
  <si>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</si>
  <si>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</si>
  <si>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</si>
  <si>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</si>
  <si>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</si>
  <si>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</si>
  <si>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</si>
  <si>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</si>
  <si>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</si>
  <si>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</si>
  <si>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</si>
  <si>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</si>
  <si>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</si>
  <si>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</si>
  <si>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</si>
  <si>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</si>
  <si>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</si>
  <si>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</si>
  <si>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</si>
  <si>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</si>
  <si>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</si>
  <si>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</si>
  <si>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</si>
  <si>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</si>
  <si>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</si>
  <si>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</si>
  <si>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</si>
  <si>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</si>
  <si>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</si>
  <si>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</si>
  <si>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</si>
  <si>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</si>
  <si>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</si>
  <si>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</si>
  <si>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</si>
  <si>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</si>
  <si>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</si>
  <si>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</si>
  <si>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</si>
  <si>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</si>
  <si>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</si>
  <si>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</si>
  <si>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</si>
  <si>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</si>
  <si>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</si>
  <si>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</si>
  <si>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</si>
  <si>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</si>
  <si>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</si>
  <si>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</si>
  <si>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</si>
  <si>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</si>
  <si>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</si>
  <si>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</si>
  <si>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</si>
  <si>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</si>
  <si>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</si>
  <si>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</si>
  <si>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</si>
  <si>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</si>
  <si>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</si>
  <si>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</si>
  <si>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</si>
  <si>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</si>
  <si>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</si>
  <si>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</si>
  <si>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</si>
  <si>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</si>
  <si>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</si>
  <si>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</si>
  <si>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</si>
  <si>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</si>
  <si>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</si>
  <si>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</si>
  <si>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</si>
  <si>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</si>
  <si>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</si>
  <si>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</si>
  <si>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</si>
  <si>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</si>
  <si>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</si>
  <si>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</si>
  <si>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</si>
  <si>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</si>
  <si>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</si>
  <si>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</si>
  <si>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</si>
  <si>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</si>
  <si>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</si>
  <si>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</si>
  <si>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</si>
  <si>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</si>
  <si>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</si>
  <si>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</si>
  <si>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</si>
  <si>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</si>
  <si>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</si>
  <si>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</si>
  <si>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</si>
  <si>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</si>
  <si>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</si>
  <si>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</si>
  <si>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</si>
  <si>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</si>
  <si>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</si>
  <si>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</si>
  <si>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</si>
  <si>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</si>
  <si>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</si>
  <si>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</si>
  <si>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</si>
  <si>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</si>
  <si>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</si>
  <si>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</si>
  <si>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</si>
  <si>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</si>
  <si>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</si>
  <si>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</si>
  <si>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</si>
  <si>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</si>
  <si>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</si>
  <si>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</si>
  <si>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</si>
  <si>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</si>
  <si>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</si>
  <si>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</si>
  <si>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</si>
  <si>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</si>
  <si>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</si>
  <si>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</si>
  <si>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</si>
  <si>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</si>
  <si>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</si>
  <si>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</si>
  <si>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</si>
  <si>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</si>
  <si>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</si>
  <si>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</si>
  <si>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</si>
  <si>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</si>
  <si>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</si>
  <si>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</si>
  <si>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</si>
  <si>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</si>
  <si>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</si>
  <si>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</si>
  <si>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</si>
  <si>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</si>
  <si>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</si>
  <si>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</si>
  <si>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</si>
  <si>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</si>
  <si>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</si>
  <si>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</si>
  <si>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</si>
  <si>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</si>
  <si>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</si>
  <si>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</si>
  <si>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</si>
  <si>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</si>
  <si>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</si>
  <si>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</si>
  <si>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</si>
  <si>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</si>
  <si>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</si>
  <si>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</si>
  <si>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</si>
  <si>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</si>
  <si>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</si>
  <si>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</si>
  <si>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</si>
  <si>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</si>
  <si>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</si>
  <si>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</si>
  <si>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</si>
  <si>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</si>
  <si>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</si>
  <si>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</si>
  <si>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</si>
  <si>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</si>
  <si>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</si>
  <si>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</si>
  <si>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</si>
  <si>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</si>
  <si>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</si>
  <si>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</si>
  <si>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</si>
  <si>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</si>
  <si>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</si>
  <si>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</si>
  <si>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</si>
  <si>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</si>
  <si>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</si>
  <si>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</si>
  <si>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</si>
  <si>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</si>
  <si>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</si>
  <si>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</si>
  <si>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</si>
  <si>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</si>
  <si>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</si>
  <si>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</si>
  <si>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</si>
  <si>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</si>
  <si>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</si>
  <si>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</si>
  <si>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</si>
  <si>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</si>
  <si>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</si>
  <si>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</si>
  <si>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</si>
  <si>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</si>
  <si>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</si>
  <si>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</si>
  <si>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</si>
  <si>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</si>
  <si>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</si>
  <si>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</si>
  <si>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</si>
  <si>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</si>
  <si>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</si>
  <si>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</si>
  <si>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</si>
  <si>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</si>
  <si>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</si>
  <si>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</si>
  <si>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</si>
  <si>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</si>
  <si>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</si>
  <si>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</si>
  <si>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</si>
  <si>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</si>
  <si>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</si>
  <si>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</si>
  <si>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</si>
  <si>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</si>
  <si>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</si>
  <si>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</si>
  <si>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</si>
  <si>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</si>
  <si>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</si>
  <si>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</si>
  <si>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</si>
  <si>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</si>
  <si>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</si>
  <si>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</si>
  <si>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</si>
  <si>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</si>
  <si>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</si>
  <si>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</si>
  <si>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</si>
  <si>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</si>
  <si>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</si>
  <si>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</si>
  <si>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</si>
  <si>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</si>
  <si>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</si>
  <si>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</si>
  <si>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</si>
  <si>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</si>
  <si>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</si>
  <si>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</si>
  <si>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</si>
  <si>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</si>
  <si>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</si>
  <si>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</si>
  <si>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</si>
  <si>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</si>
  <si>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</si>
  <si>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</si>
  <si>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</si>
  <si>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</si>
  <si>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</si>
  <si>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</si>
  <si>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</si>
  <si>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</si>
  <si>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</si>
  <si>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</si>
  <si>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</si>
  <si>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</si>
  <si>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</si>
  <si>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</si>
  <si>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</si>
  <si>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</si>
  <si>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</si>
  <si>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</si>
  <si>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</si>
  <si>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</si>
  <si>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</si>
  <si>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</si>
  <si>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</si>
  <si>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</si>
  <si>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</si>
  <si>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</si>
  <si>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</si>
  <si>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</si>
  <si>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</si>
  <si>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</si>
  <si>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</si>
  <si>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</si>
  <si>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</si>
  <si>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</si>
  <si>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</si>
  <si>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</si>
  <si>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</si>
  <si>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</si>
  <si>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</si>
  <si>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</si>
  <si>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</si>
  <si>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</si>
  <si>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</si>
  <si>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</si>
  <si>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</si>
  <si>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</si>
  <si>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</si>
  <si>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</si>
  <si>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</si>
  <si>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</si>
  <si>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</si>
  <si>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</si>
  <si>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</si>
  <si>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</si>
  <si>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</si>
  <si>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</si>
  <si>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</si>
  <si>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</si>
  <si>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</si>
  <si>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</si>
  <si>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</si>
  <si>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</si>
  <si>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</si>
  <si>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</si>
  <si>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</si>
  <si>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</si>
  <si>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</si>
  <si>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</si>
  <si>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</si>
  <si>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</si>
  <si>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</si>
  <si>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</si>
  <si>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</si>
  <si>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</si>
  <si>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</si>
  <si>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</si>
  <si>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</si>
  <si>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</si>
  <si>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</si>
  <si>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</si>
  <si>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</si>
  <si>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</si>
  <si>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</si>
  <si>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</si>
  <si>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</si>
  <si>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</si>
  <si>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</si>
  <si>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</si>
  <si>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</si>
  <si>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</si>
  <si>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</si>
  <si>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</si>
  <si>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</si>
  <si>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</si>
  <si>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</si>
  <si>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</si>
  <si>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</si>
  <si>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</si>
  <si>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</si>
  <si>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</si>
  <si>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</si>
  <si>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</si>
  <si>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</si>
  <si>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</si>
  <si>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</si>
  <si>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</si>
  <si>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</si>
  <si>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</si>
  <si>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</si>
  <si>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</si>
  <si>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</si>
  <si>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</si>
  <si>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</si>
  <si>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</si>
  <si>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</si>
  <si>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</si>
  <si>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</si>
  <si>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</si>
  <si>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</si>
  <si>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</si>
  <si>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</si>
  <si>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</si>
  <si>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</si>
  <si>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</si>
  <si>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</si>
  <si>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</si>
  <si>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</si>
  <si>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</si>
  <si>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</si>
  <si>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</si>
  <si>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</si>
  <si>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</si>
  <si>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</si>
  <si>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</si>
  <si>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</si>
  <si>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</si>
  <si>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</si>
  <si>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</si>
  <si>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</si>
  <si>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</si>
  <si>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</si>
  <si>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</si>
  <si>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</si>
  <si>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</si>
  <si>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</si>
  <si>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</si>
  <si>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</si>
  <si>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</si>
  <si>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</si>
  <si>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</si>
  <si>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</si>
  <si>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</si>
  <si>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</si>
  <si>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</si>
  <si>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</si>
  <si>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</si>
  <si>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</si>
  <si>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</si>
  <si>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</si>
  <si>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</si>
  <si>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</si>
  <si>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</si>
  <si>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</si>
  <si>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</si>
  <si>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</si>
  <si>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</si>
  <si>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</si>
  <si>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</si>
  <si>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</si>
  <si>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</si>
  <si>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</si>
  <si>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</si>
  <si>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</si>
  <si>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</si>
  <si>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</si>
  <si>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</si>
  <si>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</si>
  <si>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</si>
  <si>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</si>
  <si>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</si>
  <si>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</si>
  <si>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</si>
  <si>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</si>
  <si>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</si>
  <si>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</si>
  <si>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</si>
  <si>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</si>
  <si>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</si>
  <si>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</si>
  <si>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</si>
  <si>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</si>
  <si>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</si>
  <si>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</si>
  <si>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</si>
  <si>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</si>
  <si>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</si>
  <si>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</si>
  <si>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</si>
  <si>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</si>
  <si>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</si>
  <si>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</si>
  <si>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</si>
  <si>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</si>
  <si>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</si>
  <si>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</si>
  <si>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</si>
  <si>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</si>
  <si>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</si>
  <si>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</si>
  <si>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</si>
  <si>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</si>
  <si>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</si>
  <si>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</si>
  <si>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</si>
  <si>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</si>
  <si>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</si>
  <si>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</si>
  <si>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</si>
  <si>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</si>
  <si>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</si>
  <si>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</si>
  <si>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</si>
  <si>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</si>
  <si>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</si>
  <si>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</si>
  <si>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</si>
  <si>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</si>
  <si>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</si>
  <si>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</si>
  <si>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</si>
  <si>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</si>
  <si>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</si>
  <si>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</si>
  <si>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</si>
  <si>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</si>
  <si>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</si>
  <si>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</si>
  <si>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</si>
  <si>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</si>
  <si>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</si>
  <si>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</si>
  <si>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</si>
  <si>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</si>
  <si>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</si>
  <si>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</si>
  <si>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</si>
  <si>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</si>
  <si>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</si>
  <si>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</si>
  <si>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</si>
  <si>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</si>
  <si>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</si>
  <si>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</si>
  <si>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</si>
  <si>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</si>
  <si>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</si>
  <si>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</si>
  <si>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</si>
  <si>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</si>
  <si>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</si>
  <si>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</si>
  <si>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</si>
  <si>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</si>
  <si>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</si>
  <si>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</si>
  <si>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</si>
  <si>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</si>
  <si>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</si>
  <si>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</si>
  <si>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</si>
  <si>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</si>
  <si>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</si>
  <si>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</si>
  <si>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</si>
  <si>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</si>
  <si>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</si>
  <si>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</si>
  <si>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</si>
  <si>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</si>
  <si>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</si>
  <si>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</si>
  <si>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</si>
  <si>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</si>
  <si>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</si>
  <si>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</si>
  <si>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</si>
  <si>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</si>
  <si>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</si>
  <si>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</si>
  <si>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</si>
  <si>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</si>
  <si>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</si>
  <si>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</si>
  <si>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</si>
  <si>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</si>
  <si>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</si>
  <si>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</si>
  <si>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</si>
  <si>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</si>
  <si>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</si>
  <si>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</si>
  <si>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</si>
  <si>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</si>
  <si>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</si>
  <si>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</si>
  <si>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</si>
  <si>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</si>
  <si>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</si>
  <si>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</si>
  <si>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</si>
  <si>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</si>
  <si>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</si>
  <si>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</si>
  <si>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</si>
  <si>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</si>
  <si>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</si>
  <si>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</si>
  <si>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</si>
  <si>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</si>
  <si>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</si>
  <si>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</si>
  <si>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</si>
  <si>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</si>
  <si>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</si>
  <si>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</si>
  <si>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</si>
  <si>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</si>
  <si>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</si>
  <si>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</si>
  <si>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</si>
  <si>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</si>
  <si>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</si>
  <si>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</si>
  <si>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</si>
  <si>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</si>
  <si>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</si>
  <si>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</si>
  <si>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</si>
  <si>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</si>
  <si>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</si>
  <si>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</si>
  <si>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</si>
  <si>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</si>
  <si>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</si>
  <si>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</si>
  <si>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</si>
  <si>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</si>
  <si>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</si>
  <si>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</si>
  <si>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</si>
  <si>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</si>
  <si>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</si>
  <si>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</si>
  <si>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</si>
  <si>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</si>
  <si>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</si>
  <si>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</si>
  <si>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</si>
  <si>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</si>
  <si>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</si>
  <si>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</si>
  <si>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</si>
  <si>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</si>
  <si>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</si>
  <si>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</si>
  <si>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</si>
  <si>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</si>
  <si>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</si>
  <si>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</si>
  <si>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</si>
  <si>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</si>
  <si>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</si>
  <si>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</si>
  <si>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</si>
  <si>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</si>
  <si>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</si>
  <si>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</si>
  <si>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</si>
  <si>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</si>
  <si>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</si>
  <si>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</si>
  <si>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</si>
  <si>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</si>
  <si>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</si>
  <si>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</si>
  <si>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</si>
  <si>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</si>
  <si>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</si>
  <si>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</si>
  <si>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</si>
  <si>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</si>
  <si>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</si>
  <si>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</si>
  <si>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</si>
  <si>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</si>
  <si>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</si>
  <si>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</si>
  <si>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</si>
  <si>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</si>
  <si>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</si>
  <si>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</si>
  <si>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</si>
  <si>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</si>
  <si>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</si>
  <si>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</si>
  <si>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</si>
  <si>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</si>
  <si>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</si>
  <si>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</si>
  <si>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</si>
  <si>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</si>
  <si>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</si>
  <si>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</si>
  <si>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</si>
  <si>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</si>
  <si>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</si>
  <si>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</si>
  <si>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</si>
  <si>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</si>
  <si>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</si>
  <si>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</si>
  <si>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</si>
  <si>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</si>
  <si>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</si>
  <si>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</si>
  <si>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</si>
  <si>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</si>
  <si>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</si>
  <si>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</si>
  <si>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</si>
  <si>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</si>
  <si>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</si>
  <si>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</si>
  <si>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</si>
  <si>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</si>
  <si>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</si>
  <si>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</si>
  <si>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</si>
  <si>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</si>
  <si>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</si>
  <si>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</si>
  <si>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</si>
  <si>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</si>
  <si>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</si>
  <si>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</si>
  <si>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</si>
  <si>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</si>
  <si>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</si>
  <si>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</si>
  <si>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</si>
  <si>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</si>
  <si>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</si>
  <si>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</si>
  <si>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</si>
  <si>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</si>
  <si>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</si>
  <si>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</si>
  <si>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</si>
  <si>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</si>
  <si>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</si>
  <si>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</si>
  <si>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</si>
  <si>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</si>
  <si>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</si>
  <si>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</si>
  <si>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</si>
  <si>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</si>
  <si>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</si>
  <si>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</si>
  <si>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</si>
  <si>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</si>
  <si>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</si>
  <si>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</si>
  <si>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</si>
  <si>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</si>
  <si>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</si>
  <si>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</si>
  <si>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</si>
  <si>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</si>
  <si>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</si>
  <si>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</si>
  <si>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</si>
  <si>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</si>
  <si>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</si>
  <si>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</si>
  <si>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</si>
  <si>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</si>
  <si>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</si>
  <si>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</si>
  <si>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</si>
  <si>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</si>
  <si>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</si>
  <si>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</si>
  <si>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</si>
  <si>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</si>
  <si>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</si>
  <si>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</si>
  <si>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</si>
  <si>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</si>
  <si>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</si>
  <si>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</si>
  <si>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</si>
  <si>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</si>
  <si>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</si>
  <si>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</si>
  <si>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</si>
  <si>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</si>
  <si>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</si>
  <si>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</si>
  <si>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</si>
  <si>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</si>
  <si>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</si>
  <si>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</si>
  <si>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</si>
  <si>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</si>
  <si>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</si>
  <si>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</si>
  <si>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</si>
  <si>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</si>
  <si>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</si>
  <si>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</si>
  <si>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</si>
  <si>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</si>
  <si>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</si>
  <si>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</si>
  <si>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</si>
  <si>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</si>
  <si>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</si>
  <si>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</si>
  <si>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</si>
  <si>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</si>
  <si>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</si>
  <si>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</si>
  <si>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</si>
  <si>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</si>
  <si>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</si>
  <si>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</si>
  <si>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</si>
  <si>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</si>
  <si>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</si>
  <si>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</si>
  <si>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</si>
  <si>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</si>
  <si>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</si>
  <si>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</si>
  <si>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</si>
  <si>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</si>
  <si>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</si>
  <si>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</si>
  <si>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</si>
  <si>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</si>
  <si>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</si>
  <si>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</si>
  <si>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</si>
  <si>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</si>
  <si>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</si>
  <si>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</si>
  <si>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</si>
  <si>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</si>
  <si>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</si>
  <si>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</si>
  <si>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</si>
  <si>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</si>
  <si>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</si>
  <si>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</si>
  <si>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</si>
  <si>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</si>
  <si>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</si>
  <si>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</si>
  <si>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</si>
  <si>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</si>
  <si>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</si>
  <si>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</si>
  <si>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</si>
  <si>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</si>
  <si>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</si>
  <si>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</si>
  <si>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</si>
  <si>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</si>
  <si>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</si>
  <si>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</si>
  <si>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</si>
  <si>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</si>
  <si>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</si>
  <si>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</si>
  <si>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</si>
  <si>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</si>
  <si>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</si>
  <si>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</si>
  <si>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</si>
  <si>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</si>
  <si>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</si>
  <si>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</si>
  <si>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</si>
  <si>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</si>
  <si>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</si>
  <si>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</si>
  <si>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</si>
  <si>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</si>
  <si>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</si>
  <si>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</si>
  <si>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</si>
  <si>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</si>
  <si>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</si>
  <si>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</si>
  <si>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</si>
  <si>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</si>
  <si>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</si>
  <si>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</si>
  <si>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</si>
  <si>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</si>
  <si>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</si>
  <si>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</si>
  <si>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</si>
  <si>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</si>
  <si>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</si>
  <si>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</si>
  <si>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</si>
  <si>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</si>
  <si>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</si>
  <si>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</si>
  <si>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</si>
  <si>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</si>
  <si>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</si>
  <si>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</si>
  <si>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</si>
  <si>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</si>
  <si>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</si>
  <si>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</si>
  <si>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</si>
  <si>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</si>
  <si>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</si>
  <si>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</si>
  <si>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</si>
  <si>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</si>
  <si>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</si>
  <si>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</si>
  <si>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</si>
  <si>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</si>
  <si>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</si>
  <si>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</si>
  <si>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</si>
  <si>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</si>
  <si>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</si>
  <si>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</si>
  <si>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</si>
  <si>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</si>
  <si>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</si>
  <si>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</si>
  <si>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</si>
  <si>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</si>
  <si>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</si>
  <si>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</si>
  <si>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</si>
  <si>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</si>
  <si>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</si>
  <si>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</si>
  <si>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</si>
  <si>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</si>
  <si>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</si>
  <si>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</si>
  <si>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</si>
  <si>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</si>
  <si>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</si>
  <si>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</si>
  <si>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</si>
  <si>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</si>
  <si>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</si>
  <si>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</si>
  <si>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</si>
  <si>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</si>
  <si>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</si>
  <si>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</si>
  <si>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</si>
  <si>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</si>
  <si>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</si>
  <si>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</si>
  <si>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</si>
  <si>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</si>
  <si>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</si>
  <si>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</si>
  <si>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</si>
  <si>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</si>
  <si>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</si>
  <si>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</si>
  <si>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</si>
  <si>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</si>
  <si>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</si>
  <si>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</si>
  <si>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</si>
  <si>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</si>
  <si>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</si>
  <si>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</si>
  <si>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</si>
  <si>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</si>
  <si>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</si>
  <si>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</si>
  <si>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</si>
  <si>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</si>
  <si>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</si>
  <si>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</si>
  <si>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</si>
  <si>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</si>
  <si>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</si>
  <si>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</si>
  <si>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</si>
  <si>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</si>
  <si>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</si>
  <si>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</si>
  <si>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</si>
  <si>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</si>
  <si>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</si>
  <si>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</si>
  <si>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</si>
  <si>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</si>
  <si>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</si>
  <si>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</si>
  <si>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</si>
  <si>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</si>
  <si>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</si>
  <si>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</si>
  <si>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</si>
  <si>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</si>
  <si>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</si>
  <si>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</si>
  <si>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</si>
  <si>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</si>
  <si>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</si>
  <si>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</si>
  <si>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</si>
  <si>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</si>
  <si>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</si>
  <si>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</si>
  <si>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</si>
  <si>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</si>
  <si>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</si>
  <si>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</si>
  <si>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</si>
  <si>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</si>
  <si>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</si>
  <si>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</si>
  <si>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</si>
  <si>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</si>
  <si>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</si>
  <si>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</si>
  <si>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</si>
  <si>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</si>
  <si>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</si>
  <si>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</si>
  <si>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</si>
  <si>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</si>
  <si>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</si>
  <si>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</si>
  <si>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</si>
  <si>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</si>
  <si>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</si>
  <si>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</si>
  <si>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</si>
  <si>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</si>
  <si>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</si>
  <si>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</si>
  <si>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</si>
  <si>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</si>
  <si>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</si>
  <si>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</si>
  <si>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</si>
  <si>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</si>
  <si>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</si>
  <si>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</si>
  <si>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</si>
  <si>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</si>
  <si>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</si>
  <si>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</si>
  <si>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</si>
  <si>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</si>
  <si>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</si>
  <si>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</si>
  <si>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</si>
  <si>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</si>
  <si>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</si>
  <si>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</si>
  <si>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</si>
  <si>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</si>
  <si>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</si>
  <si>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</si>
  <si>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</si>
  <si>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</si>
  <si>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</si>
  <si>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</si>
  <si>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</si>
  <si>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</si>
  <si>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</si>
  <si>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</si>
  <si>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</si>
  <si>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</si>
  <si>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</si>
  <si>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</si>
  <si>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</si>
  <si>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</si>
  <si>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</si>
  <si>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</si>
  <si>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</si>
  <si>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</si>
  <si>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</si>
  <si>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</si>
  <si>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</si>
  <si>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</si>
  <si>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</si>
  <si>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</si>
  <si>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</si>
  <si>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</si>
  <si>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</si>
  <si>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</si>
  <si>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</si>
  <si>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</si>
  <si>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</si>
  <si>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</si>
  <si>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</si>
  <si>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</si>
  <si>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</si>
  <si>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</si>
  <si>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</si>
  <si>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</si>
  <si>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</si>
  <si>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</si>
  <si>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</si>
  <si>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</si>
  <si>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</si>
  <si>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</si>
  <si>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</si>
  <si>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</si>
  <si>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</si>
  <si>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</si>
  <si>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</si>
  <si>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</si>
  <si>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</si>
  <si>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</si>
  <si>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</si>
  <si>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</si>
  <si>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</si>
  <si>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</si>
  <si>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</si>
  <si>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</si>
  <si>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</si>
  <si>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</si>
  <si>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</si>
  <si>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</si>
  <si>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</si>
  <si>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</si>
  <si>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</si>
  <si>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</si>
  <si>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</si>
  <si>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</si>
  <si>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</si>
  <si>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</si>
  <si>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</si>
  <si>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</si>
  <si>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</si>
  <si>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</si>
  <si>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</si>
  <si>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</si>
  <si>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</si>
  <si>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</si>
  <si>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</si>
  <si>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</si>
  <si>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</si>
  <si>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</si>
  <si>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</si>
  <si>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</si>
  <si>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</si>
  <si>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</si>
  <si>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</si>
  <si>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</si>
  <si>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</si>
  <si>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</si>
  <si>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</si>
  <si>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</si>
  <si>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</si>
  <si>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</si>
  <si>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</si>
  <si>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</si>
  <si>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</si>
  <si>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</si>
  <si>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</si>
  <si>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</si>
  <si>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</si>
  <si>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</si>
  <si>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</si>
  <si>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</si>
  <si>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</si>
  <si>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</si>
  <si>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</si>
  <si>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</si>
  <si>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</si>
  <si>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</si>
  <si>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</si>
  <si>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</si>
  <si>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</si>
  <si>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</si>
  <si>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</si>
  <si>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</si>
  <si>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</si>
  <si>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</si>
  <si>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</si>
  <si>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</si>
  <si>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</si>
  <si>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</si>
  <si>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</si>
  <si>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</si>
  <si>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</si>
  <si>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</si>
  <si>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</si>
  <si>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</si>
  <si>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</si>
  <si>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</si>
  <si>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</si>
  <si>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</si>
  <si>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</si>
  <si>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</si>
  <si>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</si>
  <si>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</si>
  <si>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</si>
  <si>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</si>
  <si>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</si>
  <si>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</si>
  <si>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</si>
  <si>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</si>
  <si>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</si>
  <si>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</si>
  <si>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</si>
  <si>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</si>
  <si>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</si>
  <si>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</si>
  <si>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</si>
  <si>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</si>
  <si>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</si>
  <si>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</si>
  <si>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</si>
  <si>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</si>
  <si>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</si>
  <si>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</si>
  <si>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</si>
  <si>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</si>
  <si>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</si>
  <si>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</si>
  <si>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</si>
  <si>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</si>
  <si>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</si>
  <si>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</si>
  <si>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</si>
  <si>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</si>
  <si>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</si>
  <si>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</si>
  <si>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</si>
  <si>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</si>
  <si>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</si>
  <si>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</si>
  <si>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</si>
  <si>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</si>
  <si>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</si>
  <si>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</si>
  <si>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</si>
  <si>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</si>
  <si>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</si>
  <si>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</si>
  <si>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</si>
  <si>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</si>
  <si>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</si>
  <si>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</si>
  <si>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</si>
  <si>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</si>
  <si>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</si>
  <si>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</si>
  <si>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</si>
  <si>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</si>
  <si>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</si>
  <si>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</si>
  <si>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</si>
  <si>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</si>
  <si>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</si>
  <si>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</si>
  <si>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</si>
  <si>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</si>
  <si>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</si>
  <si>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</si>
  <si>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</si>
  <si>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</si>
  <si>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</si>
  <si>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</si>
  <si>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</si>
  <si>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</si>
  <si>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</si>
  <si>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</si>
  <si>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</si>
  <si>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</si>
  <si>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</si>
  <si>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</si>
  <si>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</si>
  <si>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</si>
  <si>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</si>
  <si>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</si>
  <si>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</si>
  <si>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</si>
  <si>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</si>
  <si>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</si>
  <si>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</si>
  <si>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</si>
  <si>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</si>
  <si>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</si>
  <si>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</si>
  <si>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</si>
  <si>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</si>
  <si>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</si>
  <si>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</si>
  <si>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</si>
  <si>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</si>
  <si>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</si>
  <si>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</si>
  <si>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</si>
  <si>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</si>
  <si>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</si>
  <si>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</si>
  <si>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</si>
  <si>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</si>
  <si>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</si>
  <si>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</si>
  <si>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</si>
  <si>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</si>
  <si>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</si>
  <si>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</si>
  <si>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</si>
  <si>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</si>
  <si>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</si>
  <si>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</si>
  <si>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</si>
  <si>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</si>
  <si>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</si>
  <si>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</si>
  <si>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</si>
  <si>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</si>
  <si>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</si>
  <si>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</si>
  <si>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</si>
  <si>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</si>
  <si>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</si>
  <si>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</si>
  <si>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</si>
  <si>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</si>
  <si>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</si>
  <si>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</si>
  <si>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</si>
  <si>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</si>
  <si>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</si>
  <si>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</si>
  <si>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</si>
  <si>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</si>
  <si>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</si>
  <si>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</si>
  <si>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</si>
  <si>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</si>
  <si>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</si>
  <si>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</si>
  <si>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</si>
  <si>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</si>
  <si>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</si>
  <si>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</si>
  <si>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</si>
  <si>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</si>
  <si>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</si>
  <si>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</si>
  <si>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</si>
  <si>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</si>
  <si>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</si>
  <si>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</si>
  <si>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</si>
  <si>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</si>
  <si>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</si>
  <si>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</si>
  <si>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</si>
  <si>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</si>
  <si>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</si>
  <si>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</si>
  <si>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</si>
  <si>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</si>
  <si>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</si>
  <si>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</si>
  <si>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</si>
  <si>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</si>
  <si>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</si>
  <si>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</si>
  <si>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</si>
  <si>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</si>
  <si>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</si>
  <si>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</si>
  <si>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</si>
  <si>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</si>
  <si>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</si>
  <si>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</si>
  <si>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</si>
  <si>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</si>
  <si>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</si>
  <si>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</si>
  <si>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</si>
  <si>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</si>
  <si>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</si>
  <si>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</si>
  <si>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</si>
  <si>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</si>
  <si>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</si>
  <si>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</si>
  <si>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</si>
  <si>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</si>
  <si>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</si>
  <si>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</si>
  <si>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</si>
  <si>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</si>
  <si>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</si>
  <si>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</si>
  <si>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</si>
  <si>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</si>
  <si>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</si>
  <si>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</si>
  <si>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</si>
  <si>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</si>
  <si>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</si>
  <si>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</si>
  <si>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</si>
  <si>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</si>
  <si>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</si>
  <si>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</si>
  <si>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</si>
  <si>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</si>
  <si>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</si>
  <si>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</si>
  <si>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</si>
  <si>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</si>
  <si>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</si>
  <si>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</si>
  <si>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</si>
  <si>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</si>
  <si>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</si>
  <si>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</si>
  <si>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</si>
  <si>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</si>
  <si>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</si>
  <si>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</si>
  <si>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</si>
  <si>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</si>
  <si>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</si>
  <si>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</si>
  <si>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</si>
  <si>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</si>
  <si>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</si>
  <si>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</si>
  <si>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</si>
  <si>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</si>
  <si>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</si>
  <si>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</si>
  <si>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</si>
  <si>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</si>
  <si>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</si>
  <si>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</si>
  <si>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</si>
  <si>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</si>
  <si>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</si>
  <si>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</si>
  <si>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</si>
  <si>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</si>
  <si>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</si>
  <si>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</si>
  <si>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</si>
  <si>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</si>
  <si>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</si>
  <si>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</si>
  <si>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</si>
  <si>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</si>
  <si>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</si>
  <si>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</si>
  <si>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</si>
  <si>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</si>
  <si>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</si>
  <si>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</si>
  <si>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</si>
  <si>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</si>
  <si>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</si>
  <si>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</si>
  <si>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</si>
  <si>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</si>
  <si>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</si>
  <si>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</si>
  <si>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</si>
  <si>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</si>
  <si>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</si>
  <si>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</si>
  <si>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</si>
  <si>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</si>
  <si>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</si>
  <si>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</si>
  <si>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</si>
  <si>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</si>
  <si>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</si>
  <si>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</si>
  <si>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</si>
  <si>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</si>
  <si>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</si>
  <si>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</si>
  <si>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</si>
  <si>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</si>
  <si>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</si>
  <si>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</si>
  <si>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</si>
  <si>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</si>
  <si>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</si>
  <si>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</si>
  <si>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</si>
  <si>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</si>
  <si>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</si>
  <si>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</si>
  <si>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</si>
  <si>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</si>
  <si>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</si>
  <si>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</si>
  <si>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</si>
  <si>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</si>
  <si>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</si>
  <si>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</si>
  <si>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</si>
  <si>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</si>
  <si>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</si>
  <si>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</si>
  <si>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</si>
  <si>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</si>
  <si>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</si>
  <si>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</si>
  <si>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</si>
  <si>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</si>
  <si>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</si>
  <si>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</si>
  <si>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</si>
  <si>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</si>
  <si>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</si>
  <si>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</si>
  <si>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</si>
  <si>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</si>
  <si>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</si>
  <si>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</si>
  <si>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</si>
  <si>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</si>
  <si>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</si>
  <si>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</si>
  <si>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</si>
  <si>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</si>
  <si>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</si>
  <si>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</si>
  <si>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</si>
  <si>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</si>
  <si>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</si>
  <si>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</si>
  <si>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</si>
  <si>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</si>
  <si>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</si>
  <si>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</si>
  <si>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</si>
  <si>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</si>
  <si>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</si>
  <si>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</si>
  <si>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</si>
  <si>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</si>
  <si>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</si>
  <si>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</si>
  <si>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</si>
  <si>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</si>
  <si>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</si>
  <si>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</si>
  <si>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</si>
  <si>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</si>
  <si>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</si>
  <si>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</si>
  <si>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</si>
  <si>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</si>
  <si>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</si>
  <si>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</si>
  <si>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</si>
  <si>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</si>
  <si>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</si>
  <si>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</si>
  <si>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</si>
  <si>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</si>
  <si>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</si>
  <si>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</si>
  <si>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</si>
  <si>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</si>
  <si>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</si>
  <si>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</si>
  <si>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</si>
  <si>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</si>
  <si>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</si>
  <si>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</si>
  <si>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</si>
  <si>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</si>
  <si>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</si>
  <si>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</si>
  <si>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</si>
  <si>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</si>
  <si>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</si>
  <si>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</si>
  <si>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</si>
  <si>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</si>
  <si>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</si>
  <si>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</si>
  <si>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</si>
  <si>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</si>
  <si>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</si>
  <si>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</si>
  <si>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</si>
  <si>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</si>
  <si>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</si>
  <si>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</si>
  <si>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</si>
  <si>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</si>
  <si>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</si>
  <si>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</si>
  <si>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</si>
  <si>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</si>
  <si>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</si>
  <si>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</si>
  <si>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</si>
  <si>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</si>
  <si>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</si>
  <si>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</si>
  <si>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</si>
  <si>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</si>
  <si>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</si>
  <si>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</si>
  <si>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</si>
  <si>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</si>
  <si>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</si>
  <si>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</si>
  <si>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</si>
  <si>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</si>
  <si>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</si>
  <si>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</si>
  <si>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</si>
  <si>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</si>
  <si>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</si>
  <si>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</si>
  <si>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</si>
  <si>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</si>
  <si>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</si>
  <si>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</si>
  <si>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</si>
  <si>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</si>
  <si>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</si>
  <si>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</si>
  <si>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</si>
  <si>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</si>
  <si>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</si>
  <si>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</si>
  <si>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</si>
  <si>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</si>
  <si>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</si>
  <si>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</si>
  <si>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</si>
  <si>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</si>
  <si>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</si>
  <si>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</si>
  <si>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</si>
  <si>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</si>
  <si>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</si>
  <si>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</si>
  <si>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</si>
  <si>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</si>
  <si>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</si>
  <si>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</si>
  <si>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</si>
  <si>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</si>
  <si>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</si>
  <si>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</si>
  <si>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</si>
  <si>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</si>
  <si>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</si>
  <si>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</si>
  <si>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</si>
  <si>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</si>
  <si>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</si>
  <si>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</si>
  <si>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</si>
  <si>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</si>
  <si>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</si>
  <si>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</si>
  <si>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</si>
  <si>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</si>
  <si>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</si>
  <si>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</si>
  <si>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</si>
  <si>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</si>
  <si>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</si>
  <si>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</si>
  <si>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</si>
  <si>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</si>
  <si>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</si>
  <si>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</si>
  <si>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</si>
  <si>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</si>
  <si>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</si>
  <si>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</si>
  <si>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</si>
  <si>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</si>
  <si>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</si>
  <si>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</si>
  <si>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</si>
  <si>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</si>
  <si>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</si>
  <si>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</si>
  <si>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</si>
  <si>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</si>
  <si>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</si>
  <si>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</si>
  <si>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</si>
  <si>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</si>
  <si>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</si>
  <si>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</si>
  <si>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</si>
  <si>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</si>
  <si>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</si>
  <si>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</si>
  <si>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</si>
  <si>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</si>
  <si>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</si>
  <si>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</si>
  <si>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</si>
  <si>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</si>
  <si>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</si>
  <si>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</si>
  <si>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</si>
  <si>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</si>
  <si>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</si>
  <si>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</si>
  <si>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</si>
  <si>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</si>
  <si>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</si>
  <si>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</si>
  <si>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</si>
  <si>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</si>
  <si>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</si>
  <si>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</si>
  <si>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</si>
  <si>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</si>
  <si>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</si>
  <si>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</si>
  <si>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</si>
  <si>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</si>
  <si>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</si>
  <si>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</si>
  <si>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</si>
  <si>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</si>
  <si>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</si>
  <si>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</si>
  <si>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</si>
  <si>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</si>
  <si>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</si>
  <si>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</si>
  <si>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</si>
  <si>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</si>
  <si>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</si>
  <si>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</si>
  <si>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</si>
  <si>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</si>
  <si>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</si>
  <si>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</si>
  <si>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</si>
  <si>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</si>
  <si>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</si>
  <si>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</si>
  <si>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</si>
  <si>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</si>
  <si>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</si>
  <si>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</si>
  <si>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</si>
  <si>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</si>
  <si>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</si>
  <si>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</si>
  <si>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</si>
  <si>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</si>
  <si>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</si>
  <si>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</si>
  <si>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</si>
  <si>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</si>
  <si>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</si>
  <si>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</si>
  <si>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</si>
  <si>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</si>
  <si>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</si>
  <si>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</si>
  <si>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</si>
  <si>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</si>
  <si>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</si>
  <si>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</si>
  <si>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</si>
  <si>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</si>
  <si>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</si>
  <si>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</si>
  <si>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</si>
  <si>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</si>
  <si>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</si>
  <si>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</si>
  <si>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</si>
  <si>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</si>
  <si>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</si>
  <si>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</si>
  <si>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</si>
  <si>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</si>
  <si>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</si>
  <si>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</si>
  <si>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</si>
  <si>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</si>
  <si>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</si>
  <si>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</si>
  <si>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</si>
  <si>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</si>
  <si>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</si>
  <si>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</si>
  <si>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</si>
  <si>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</si>
  <si>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</si>
  <si>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</si>
  <si>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</si>
  <si>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</si>
  <si>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</si>
  <si>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</si>
  <si>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</si>
  <si>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</si>
  <si>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</si>
  <si>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</si>
  <si>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</si>
  <si>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</si>
  <si>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</si>
  <si>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</si>
  <si>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</si>
  <si>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</si>
  <si>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</si>
  <si>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</si>
  <si>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</si>
  <si>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</si>
  <si>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</si>
  <si>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</si>
  <si>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</si>
  <si>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</si>
  <si>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</si>
  <si>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</si>
  <si>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</si>
  <si>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</si>
  <si>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</si>
  <si>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</si>
  <si>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</si>
  <si>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</si>
  <si>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</si>
  <si>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</si>
  <si>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</si>
  <si>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</si>
  <si>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</si>
  <si>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</si>
  <si>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</si>
  <si>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</si>
  <si>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</si>
  <si>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</si>
  <si>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</si>
  <si>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</si>
  <si>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</si>
  <si>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</si>
  <si>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</si>
  <si>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</si>
  <si>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</si>
  <si>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</si>
  <si>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</si>
  <si>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</si>
  <si>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</si>
  <si>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</si>
  <si>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</si>
  <si>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</si>
  <si>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</si>
  <si>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</si>
  <si>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</si>
  <si>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</si>
  <si>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</si>
  <si>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</si>
  <si>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</si>
  <si>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</si>
  <si>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</si>
  <si>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</si>
  <si>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</si>
  <si>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</si>
  <si>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</si>
  <si>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</si>
  <si>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</si>
  <si>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</si>
  <si>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</si>
  <si>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</si>
  <si>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</si>
  <si>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</si>
  <si>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</si>
  <si>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</si>
  <si>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</si>
  <si>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</si>
  <si>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</si>
  <si>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</si>
  <si>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</si>
  <si>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</si>
  <si>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</si>
  <si>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</si>
  <si>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</si>
  <si>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</si>
  <si>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</si>
  <si>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</si>
  <si>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</si>
  <si>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</si>
  <si>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</si>
  <si>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</si>
  <si>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</si>
  <si>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</si>
  <si>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</si>
  <si>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</si>
  <si>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</si>
  <si>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</si>
  <si>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</si>
  <si>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</si>
  <si>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</si>
  <si>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</si>
  <si>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</si>
  <si>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</si>
  <si>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</si>
  <si>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</si>
  <si>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</si>
  <si>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</si>
  <si>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</si>
  <si>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</si>
  <si>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</si>
  <si>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</si>
  <si>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</si>
  <si>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</si>
  <si>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</si>
  <si>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</si>
  <si>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</si>
  <si>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</si>
  <si>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</si>
  <si>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</si>
  <si>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</si>
  <si>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</si>
  <si>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</si>
  <si>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</si>
  <si>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</si>
  <si>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</si>
  <si>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</si>
  <si>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</si>
  <si>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</si>
  <si>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</si>
  <si>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</si>
  <si>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</si>
  <si>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</si>
  <si>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</si>
  <si>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</si>
  <si>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</si>
  <si>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</si>
  <si>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</si>
  <si>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</si>
  <si>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</si>
  <si>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</si>
  <si>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</si>
  <si>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</si>
  <si>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</si>
  <si>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</si>
  <si>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</si>
  <si>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</si>
  <si>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</si>
  <si>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</si>
  <si>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</si>
  <si>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</si>
  <si>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</si>
  <si>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</si>
  <si>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</si>
  <si>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</si>
  <si>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</si>
  <si>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</si>
  <si>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</si>
  <si>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</si>
  <si>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</si>
  <si>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</si>
  <si>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</si>
  <si>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</si>
  <si>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</si>
  <si>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</si>
  <si>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</si>
  <si>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</si>
  <si>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</si>
  <si>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</si>
  <si>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</si>
  <si>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</si>
  <si>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</si>
  <si>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</si>
  <si>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</si>
  <si>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</si>
  <si>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</si>
  <si>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</si>
  <si>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</si>
  <si>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</si>
  <si>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</si>
  <si>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</si>
  <si>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</si>
  <si>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</si>
  <si>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</si>
  <si>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</si>
  <si>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</si>
  <si>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</si>
  <si>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</si>
  <si>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</si>
  <si>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</si>
  <si>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</si>
  <si>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</si>
  <si>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</si>
  <si>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</si>
  <si>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</si>
  <si>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</si>
  <si>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</si>
  <si>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</si>
  <si>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</si>
  <si>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</si>
  <si>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</si>
  <si>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</si>
  <si>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</si>
  <si>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</si>
  <si>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</si>
  <si>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</si>
  <si>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</si>
  <si>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</si>
  <si>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</si>
  <si>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</si>
  <si>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</si>
  <si>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</si>
  <si>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</si>
  <si>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</si>
  <si>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</si>
  <si>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</si>
  <si>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</si>
  <si>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</si>
  <si>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</si>
  <si>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</si>
  <si>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</si>
  <si>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</si>
  <si>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</si>
  <si>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</si>
  <si>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</si>
  <si>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</si>
  <si>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</si>
  <si>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</si>
  <si>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</si>
  <si>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</si>
  <si>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</si>
  <si>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</si>
  <si>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</si>
  <si>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</si>
  <si>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</si>
  <si>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</si>
  <si>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</si>
  <si>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</si>
  <si>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</si>
  <si>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</si>
  <si>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</si>
  <si>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</si>
  <si>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</si>
  <si>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</si>
  <si>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</si>
  <si>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</si>
  <si>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</si>
  <si>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</si>
  <si>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</si>
  <si>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</si>
  <si>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</si>
  <si>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</si>
  <si>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</si>
  <si>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</si>
  <si>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</si>
  <si>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</si>
  <si>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</si>
  <si>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</si>
  <si>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</si>
  <si>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</si>
  <si>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</si>
  <si>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</si>
  <si>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</si>
  <si>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</si>
  <si>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</si>
  <si>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</si>
  <si>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</si>
  <si>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</si>
  <si>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</si>
  <si>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</si>
  <si>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</si>
  <si>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</si>
  <si>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</si>
  <si>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</si>
  <si>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</si>
  <si>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</si>
  <si>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</si>
  <si>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</si>
  <si>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</si>
  <si>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</si>
  <si>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</si>
  <si>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</si>
  <si>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</si>
  <si>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</si>
  <si>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</si>
  <si>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</si>
  <si>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</si>
  <si>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</si>
  <si>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</si>
  <si>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</si>
  <si>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</si>
  <si>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</si>
  <si>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</si>
  <si>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</si>
  <si>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</si>
  <si>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</si>
  <si>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</si>
  <si>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</si>
  <si>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</si>
  <si>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</si>
  <si>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</si>
  <si>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</si>
  <si>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</si>
  <si>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</si>
  <si>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</si>
  <si>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</si>
  <si>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</si>
  <si>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</si>
  <si>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</si>
  <si>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</si>
  <si>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</si>
  <si>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</si>
  <si>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</si>
  <si>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</si>
  <si>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</si>
  <si>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</si>
  <si>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</si>
  <si>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</si>
  <si>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</si>
  <si>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</si>
  <si>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</si>
  <si>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</si>
  <si>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</si>
  <si>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</si>
  <si>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</si>
  <si>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</si>
  <si>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</si>
  <si>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</si>
  <si>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</si>
  <si>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</si>
  <si>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</si>
  <si>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</si>
  <si>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</si>
  <si>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</si>
  <si>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</si>
  <si>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</si>
  <si>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</si>
  <si>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</si>
  <si>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</si>
  <si>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</si>
  <si>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</si>
  <si>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</si>
  <si>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</si>
  <si>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</si>
  <si>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</si>
  <si>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</si>
  <si>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</si>
  <si>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</si>
  <si>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</si>
  <si>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</si>
  <si>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</si>
  <si>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</si>
  <si>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</si>
  <si>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</si>
  <si>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</si>
  <si>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</si>
  <si>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</si>
  <si>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</si>
  <si>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</si>
  <si>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</si>
  <si>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</si>
  <si>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</si>
  <si>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</si>
  <si>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</si>
  <si>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</si>
  <si>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</si>
  <si>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</si>
  <si>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</si>
  <si>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</si>
  <si>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</si>
  <si>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</si>
  <si>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</si>
  <si>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</si>
  <si>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</si>
  <si>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</si>
  <si>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</si>
  <si>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</si>
  <si>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</si>
  <si>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</si>
  <si>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</si>
  <si>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</si>
  <si>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</si>
  <si>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</si>
  <si>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</si>
  <si>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</si>
  <si>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</si>
  <si>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</si>
  <si>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</si>
  <si>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</si>
  <si>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</si>
  <si>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</si>
  <si>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</si>
  <si>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</si>
  <si>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</si>
  <si>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</si>
  <si>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</si>
  <si>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</si>
  <si>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</si>
  <si>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</si>
  <si>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</si>
  <si>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</si>
  <si>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</si>
  <si>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</si>
  <si>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</si>
  <si>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</si>
  <si>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</si>
  <si>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</si>
  <si>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</si>
  <si>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</si>
  <si>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</si>
  <si>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</si>
  <si>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</si>
  <si>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</si>
  <si>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</si>
  <si>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</si>
  <si>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</si>
  <si>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</si>
  <si>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</si>
  <si>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</si>
  <si>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</si>
  <si>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</si>
  <si>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</si>
  <si>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</si>
  <si>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</si>
  <si>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</si>
  <si>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</si>
  <si>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</si>
  <si>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</si>
  <si>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</si>
  <si>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</si>
  <si>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</si>
  <si>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</si>
  <si>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</si>
  <si>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</si>
  <si>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</si>
  <si>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</si>
  <si>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</si>
  <si>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</si>
  <si>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</si>
  <si>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</si>
  <si>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</si>
  <si>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</si>
  <si>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</si>
  <si>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</si>
  <si>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</si>
  <si>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</si>
  <si>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</si>
  <si>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</si>
  <si>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</si>
  <si>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</si>
  <si>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</si>
  <si>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</si>
  <si>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</si>
  <si>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</si>
  <si>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</si>
  <si>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</si>
  <si>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</si>
  <si>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</si>
  <si>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</si>
  <si>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</si>
  <si>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</si>
  <si>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</si>
  <si>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</si>
  <si>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</si>
  <si>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</si>
  <si>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</si>
  <si>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</si>
  <si>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</si>
  <si>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</si>
  <si>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</si>
  <si>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</si>
  <si>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</si>
  <si>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</si>
  <si>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</si>
  <si>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</si>
  <si>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</si>
  <si>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</si>
  <si>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</si>
  <si>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</si>
  <si>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</si>
  <si>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</si>
  <si>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</si>
  <si>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</si>
  <si>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</si>
  <si>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</si>
  <si>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</si>
  <si>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</si>
  <si>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</si>
  <si>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</si>
  <si>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</si>
  <si>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</si>
  <si>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</si>
  <si>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</si>
  <si>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</si>
  <si>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</si>
  <si>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</si>
  <si>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</si>
  <si>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</si>
  <si>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</si>
  <si>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</si>
  <si>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</si>
  <si>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</si>
  <si>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</si>
  <si>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</si>
  <si>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</si>
  <si>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</si>
  <si>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</si>
  <si>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</si>
  <si>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</si>
  <si>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</si>
  <si>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</si>
  <si>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</si>
  <si>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</si>
  <si>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</si>
  <si>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</si>
  <si>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</si>
  <si>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</si>
  <si>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</si>
  <si>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</si>
  <si>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</si>
  <si>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</si>
  <si>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</si>
  <si>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</si>
  <si>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</si>
  <si>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</si>
  <si>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</si>
  <si>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</si>
  <si>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</si>
  <si>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</si>
  <si>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</si>
  <si>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</si>
  <si>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</si>
  <si>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</si>
  <si>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</si>
  <si>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</si>
  <si>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</si>
  <si>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</si>
  <si>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</si>
  <si>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</si>
  <si>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</si>
  <si>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</si>
  <si>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</si>
  <si>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</si>
  <si>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</si>
  <si>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</si>
  <si>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</si>
  <si>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</si>
  <si>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</si>
  <si>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</si>
  <si>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</si>
  <si>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</si>
  <si>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</si>
  <si>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</si>
  <si>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</si>
  <si>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</si>
  <si>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</si>
  <si>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</si>
  <si>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</si>
  <si>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</si>
  <si>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</si>
  <si>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</si>
  <si>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</si>
  <si>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</si>
  <si>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</si>
  <si>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</si>
  <si>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</si>
  <si>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</si>
  <si>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</si>
  <si>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</si>
  <si>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</si>
  <si>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</si>
  <si>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</si>
  <si>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</si>
  <si>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</si>
  <si>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</si>
  <si>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</si>
  <si>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</si>
  <si>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</si>
  <si>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</si>
  <si>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</si>
  <si>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</si>
  <si>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</si>
  <si>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</si>
  <si>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</si>
  <si>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</si>
  <si>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</si>
  <si>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</si>
  <si>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</si>
  <si>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</si>
  <si>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</si>
  <si>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</si>
  <si>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</si>
  <si>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</si>
  <si>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</si>
  <si>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</si>
  <si>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</si>
  <si>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</si>
  <si>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</si>
  <si>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</si>
  <si>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</si>
  <si>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</si>
  <si>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</si>
  <si>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</si>
  <si>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</si>
  <si>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</si>
  <si>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</si>
  <si>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</si>
  <si>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</si>
  <si>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</si>
  <si>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</si>
  <si>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</si>
  <si>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</si>
  <si>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</si>
  <si>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</si>
  <si>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</si>
  <si>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</si>
  <si>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</si>
  <si>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</si>
  <si>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</si>
  <si>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</si>
  <si>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</si>
  <si>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</si>
  <si>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</si>
  <si>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</si>
  <si>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</si>
  <si>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</si>
  <si>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</si>
  <si>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</si>
  <si>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</si>
  <si>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</si>
  <si>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</si>
  <si>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</si>
  <si>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</si>
  <si>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</si>
  <si>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</si>
  <si>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</si>
  <si>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</si>
  <si>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</si>
  <si>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</si>
  <si>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</si>
  <si>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</si>
  <si>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</si>
  <si>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</si>
  <si>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</si>
  <si>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</si>
  <si>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</si>
  <si>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</si>
  <si>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</si>
  <si>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</si>
  <si>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</si>
  <si>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</si>
  <si>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</si>
  <si>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</si>
  <si>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</si>
  <si>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</si>
  <si>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</si>
  <si>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</si>
  <si>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</si>
  <si>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</si>
  <si>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</si>
  <si>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</si>
  <si>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</si>
  <si>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</si>
  <si>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</si>
  <si>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</si>
  <si>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</si>
  <si>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</si>
  <si>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</si>
  <si>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</si>
  <si>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</si>
  <si>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</si>
  <si>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</si>
  <si>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</si>
  <si>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</si>
  <si>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</si>
  <si>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</si>
  <si>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</si>
  <si>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</si>
  <si>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</si>
  <si>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</si>
  <si>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</si>
  <si>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</si>
  <si>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</si>
  <si>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</si>
  <si>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</si>
  <si>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</si>
  <si>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</si>
  <si>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</si>
  <si>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</si>
  <si>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</si>
  <si>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</si>
  <si>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</si>
  <si>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</si>
  <si>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</si>
  <si>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</si>
  <si>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</si>
  <si>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</si>
  <si>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</si>
  <si>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</si>
  <si>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</si>
  <si>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</si>
  <si>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</si>
  <si>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</si>
  <si>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</si>
  <si>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</si>
  <si>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</si>
  <si>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</si>
  <si>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</si>
  <si>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</si>
  <si>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</si>
  <si>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</si>
  <si>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</si>
  <si>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</si>
  <si>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</si>
  <si>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</si>
  <si>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</si>
  <si>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</si>
  <si>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</si>
  <si>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</si>
  <si>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</si>
  <si>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</si>
  <si>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</si>
  <si>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</si>
  <si>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</si>
  <si>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</si>
  <si>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</si>
  <si>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</si>
  <si>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</si>
  <si>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</si>
  <si>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</si>
  <si>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</si>
  <si>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</si>
  <si>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</si>
  <si>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</si>
  <si>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</si>
  <si>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</si>
  <si>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</si>
  <si>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</si>
  <si>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</si>
  <si>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</si>
  <si>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</si>
  <si>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</si>
  <si>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</si>
  <si>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</si>
  <si>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</si>
  <si>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</si>
  <si>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</si>
  <si>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</si>
  <si>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</si>
  <si>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</si>
  <si>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</si>
  <si>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</si>
  <si>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</si>
  <si>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</si>
  <si>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</si>
  <si>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</si>
  <si>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</si>
  <si>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</si>
  <si>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</si>
  <si>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</si>
  <si>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</si>
  <si>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</si>
  <si>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</si>
  <si>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</si>
  <si>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</si>
  <si>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</si>
  <si>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</si>
  <si>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</si>
  <si>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</si>
  <si>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</si>
  <si>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</si>
  <si>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</si>
  <si>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</si>
  <si>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</si>
  <si>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</si>
  <si>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</si>
  <si>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</si>
  <si>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</si>
  <si>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</si>
  <si>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</si>
  <si>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</si>
  <si>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</si>
  <si>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</si>
  <si>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</si>
  <si>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</si>
  <si>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</si>
  <si>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</si>
  <si>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</si>
  <si>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</si>
  <si>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</si>
  <si>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</si>
  <si>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</si>
  <si>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</si>
  <si>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</si>
  <si>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</si>
  <si>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</si>
  <si>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</si>
  <si>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</si>
  <si>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</si>
  <si>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</si>
  <si>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</si>
  <si>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</si>
  <si>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</si>
  <si>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</si>
  <si>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</si>
  <si>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</si>
  <si>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</si>
  <si>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</si>
  <si>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</si>
  <si>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</si>
  <si>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</si>
  <si>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</si>
  <si>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</si>
  <si>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</si>
  <si>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</si>
  <si>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</si>
  <si>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</si>
  <si>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</si>
  <si>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</si>
  <si>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</si>
  <si>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</si>
  <si>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</si>
  <si>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</si>
  <si>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</si>
  <si>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</si>
  <si>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</si>
  <si>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</si>
  <si>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</si>
  <si>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</si>
  <si>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</si>
  <si>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</si>
  <si>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</si>
  <si>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</si>
  <si>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</si>
  <si>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</si>
  <si>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</si>
  <si>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</si>
  <si>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</si>
  <si>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</si>
  <si>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</si>
  <si>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</si>
  <si>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</si>
  <si>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</si>
  <si>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</si>
  <si>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</si>
  <si>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</si>
  <si>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</si>
  <si>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</si>
  <si>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</si>
  <si>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</si>
  <si>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</si>
  <si>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</si>
  <si>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</si>
  <si>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</si>
  <si>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</si>
  <si>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</si>
  <si>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</si>
  <si>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</si>
  <si>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</si>
  <si>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</si>
  <si>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</si>
  <si>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</si>
  <si>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</si>
  <si>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</si>
  <si>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</si>
  <si>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</si>
  <si>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</si>
  <si>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</si>
  <si>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</si>
  <si>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</si>
  <si>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</si>
  <si>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</si>
  <si>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</si>
  <si>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</si>
  <si>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</si>
  <si>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</si>
  <si>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</si>
  <si>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</si>
  <si>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</si>
  <si>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</si>
  <si>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</si>
  <si>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</si>
  <si>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</si>
  <si>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</si>
  <si>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</si>
  <si>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</si>
  <si>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</si>
  <si>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</si>
  <si>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</si>
  <si>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</si>
  <si>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</si>
  <si>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</si>
  <si>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</si>
  <si>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</si>
  <si>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</si>
  <si>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</si>
  <si>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</si>
  <si>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</si>
  <si>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</si>
  <si>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</si>
  <si>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</si>
  <si>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</si>
  <si>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</si>
  <si>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</si>
  <si>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</si>
  <si>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</si>
  <si>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</si>
  <si>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</si>
  <si>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</si>
  <si>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</si>
  <si>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</si>
  <si>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</si>
  <si>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</si>
  <si>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</si>
  <si>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</si>
  <si>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</si>
  <si>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</si>
  <si>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</si>
  <si>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</si>
  <si>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</si>
  <si>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</si>
  <si>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</si>
  <si>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</si>
  <si>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</si>
  <si>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</si>
  <si>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</si>
  <si>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</si>
  <si>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</si>
  <si>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</si>
  <si>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</si>
  <si>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</si>
  <si>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</si>
  <si>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</si>
  <si>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</si>
  <si>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</si>
  <si>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</si>
  <si>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</si>
  <si>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</si>
  <si>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</si>
  <si>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</si>
  <si>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</si>
  <si>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</si>
  <si>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</si>
  <si>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</si>
  <si>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</si>
  <si>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</si>
  <si>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</si>
  <si>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</si>
  <si>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</si>
  <si>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</si>
  <si>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</si>
  <si>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</si>
  <si>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</si>
  <si>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</si>
  <si>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</si>
  <si>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</si>
  <si>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</si>
  <si>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</si>
  <si>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</si>
  <si>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</si>
  <si>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</si>
  <si>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</si>
  <si>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</si>
  <si>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</si>
  <si>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</si>
  <si>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</si>
  <si>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</si>
  <si>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</si>
  <si>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</si>
  <si>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</si>
  <si>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</si>
  <si>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</si>
  <si>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</si>
  <si>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</si>
  <si>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</si>
  <si>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</si>
  <si>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</si>
  <si>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</si>
  <si>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</si>
  <si>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</si>
  <si>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</si>
  <si>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</si>
  <si>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</si>
  <si>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</si>
  <si>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</si>
  <si>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</si>
  <si>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</si>
  <si>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</si>
  <si>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</si>
  <si>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</si>
  <si>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</si>
  <si>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</si>
  <si>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</si>
  <si>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</si>
  <si>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</si>
  <si>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</si>
  <si>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</si>
  <si>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</si>
  <si>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</si>
  <si>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</si>
  <si>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</si>
  <si>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</si>
  <si>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</si>
  <si>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</si>
  <si>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</si>
  <si>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</si>
  <si>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</si>
  <si>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</si>
  <si>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</si>
  <si>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</si>
  <si>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</si>
  <si>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</si>
  <si>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</si>
  <si>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</si>
  <si>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</si>
  <si>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</si>
  <si>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</si>
  <si>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</si>
  <si>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</si>
  <si>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</si>
  <si>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</si>
  <si>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</si>
  <si>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</si>
  <si>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</si>
  <si>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</si>
  <si>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</si>
  <si>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</si>
  <si>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</si>
  <si>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</si>
  <si>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</si>
  <si>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</si>
  <si>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</si>
  <si>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</si>
  <si>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</si>
  <si>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</si>
  <si>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</si>
  <si>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</si>
  <si>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</si>
  <si>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</si>
  <si>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</si>
  <si>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</si>
  <si>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</si>
  <si>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</si>
  <si>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</si>
  <si>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</si>
  <si>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</si>
  <si>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</si>
  <si>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</si>
  <si>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</si>
  <si>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</si>
  <si>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</si>
  <si>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</si>
  <si>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</si>
  <si>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</si>
  <si>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</si>
  <si>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</si>
  <si>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</si>
  <si>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</si>
  <si>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</si>
  <si>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</si>
  <si>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</si>
  <si>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</si>
  <si>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</si>
  <si>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</si>
  <si>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</si>
  <si>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</si>
  <si>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</si>
  <si>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</si>
  <si>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</si>
  <si>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</si>
  <si>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</si>
  <si>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</si>
  <si>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</si>
  <si>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</si>
  <si>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</si>
  <si>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</si>
  <si>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</si>
  <si>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</si>
  <si>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</si>
  <si>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</si>
  <si>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</si>
  <si>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</si>
  <si>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</si>
  <si>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</si>
  <si>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</si>
  <si>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</si>
  <si>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</si>
  <si>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</si>
  <si>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</si>
  <si>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</si>
  <si>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</si>
  <si>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</si>
  <si>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</si>
  <si>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</si>
  <si>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</si>
  <si>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</si>
  <si>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</si>
  <si>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</si>
  <si>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</si>
  <si>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</si>
  <si>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</si>
  <si>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</si>
  <si>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</si>
  <si>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</si>
  <si>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</si>
  <si>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</si>
  <si>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</si>
  <si>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</si>
  <si>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</si>
  <si>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</si>
  <si>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</si>
  <si>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</si>
  <si>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</si>
  <si>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</si>
  <si>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</si>
  <si>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</si>
  <si>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</si>
  <si>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</si>
  <si>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</si>
  <si>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</si>
  <si>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</si>
  <si>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</si>
  <si>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</si>
  <si>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</si>
  <si>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</si>
  <si>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</si>
  <si>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</si>
  <si>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</si>
  <si>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</si>
  <si>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</si>
  <si>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</si>
  <si>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</si>
  <si>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</si>
  <si>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</si>
  <si>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</si>
  <si>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</si>
  <si>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</si>
  <si>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</si>
  <si>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</si>
  <si>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</si>
  <si>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</si>
  <si>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</si>
  <si>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</si>
  <si>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</si>
  <si>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</si>
  <si>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</si>
  <si>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</si>
  <si>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</si>
  <si>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</si>
  <si>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</si>
  <si>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</si>
  <si>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</si>
  <si>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</si>
  <si>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</si>
  <si>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</si>
  <si>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</si>
  <si>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</si>
  <si>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</si>
  <si>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</si>
  <si>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</si>
  <si>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</si>
  <si>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</si>
  <si>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</si>
  <si>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</si>
  <si>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</si>
  <si>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</si>
  <si>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</si>
  <si>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</si>
  <si>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</si>
  <si>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</si>
  <si>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</si>
  <si>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</si>
  <si>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</si>
  <si>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</si>
  <si>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</si>
  <si>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</si>
  <si>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</si>
  <si>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</si>
  <si>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</si>
  <si>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</si>
  <si>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</si>
  <si>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</si>
  <si>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</si>
  <si>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</si>
  <si>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</si>
  <si>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</si>
  <si>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</si>
  <si>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</si>
  <si>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</si>
  <si>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</si>
  <si>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</si>
  <si>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</si>
  <si>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</si>
  <si>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</si>
  <si>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</si>
  <si>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</si>
  <si>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</si>
  <si>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</si>
  <si>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</si>
  <si>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</si>
  <si>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</si>
  <si>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</si>
  <si>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</si>
  <si>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</si>
  <si>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</si>
  <si>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</si>
  <si>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</si>
  <si>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</si>
  <si>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</si>
  <si>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</si>
  <si>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</si>
  <si>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</si>
  <si>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</si>
  <si>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</si>
  <si>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</si>
  <si>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</si>
  <si>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</si>
  <si>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</si>
  <si>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</si>
  <si>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</si>
  <si>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</si>
  <si>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</si>
  <si>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</si>
  <si>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</si>
  <si>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</si>
  <si>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</si>
  <si>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</si>
  <si>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</si>
  <si>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</si>
  <si>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</si>
  <si>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</si>
  <si>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</si>
  <si>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</si>
  <si>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</si>
  <si>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</si>
  <si>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</si>
  <si>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</si>
  <si>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</si>
  <si>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</si>
  <si>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</si>
  <si>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</si>
  <si>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</si>
  <si>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</si>
  <si>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</si>
  <si>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</si>
  <si>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</si>
  <si>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</si>
  <si>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</si>
  <si>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</si>
  <si>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</si>
  <si>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</si>
  <si>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</si>
  <si>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</si>
  <si>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</si>
  <si>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</si>
  <si>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</si>
  <si>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</si>
  <si>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</si>
  <si>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</si>
  <si>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</si>
  <si>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</si>
  <si>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</si>
  <si>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</si>
  <si>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</si>
  <si>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</si>
  <si>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</si>
  <si>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</si>
  <si>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</si>
  <si>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</si>
  <si>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</si>
  <si>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</si>
  <si>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</si>
  <si>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</si>
  <si>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</si>
  <si>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</si>
  <si>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</si>
  <si>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</si>
  <si>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</si>
  <si>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</si>
  <si>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</si>
  <si>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</si>
  <si>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</si>
  <si>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</si>
  <si>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</si>
  <si>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</si>
  <si>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</si>
  <si>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</si>
  <si>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</si>
  <si>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</si>
  <si>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</si>
  <si>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</si>
  <si>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</si>
  <si>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</si>
  <si>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</si>
  <si>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</si>
  <si>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</si>
  <si>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</si>
  <si>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</si>
  <si>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</si>
  <si>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</si>
  <si>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</si>
  <si>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</si>
  <si>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</si>
  <si>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</si>
  <si>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</si>
  <si>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</si>
  <si>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</si>
  <si>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</si>
  <si>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</si>
  <si>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</si>
  <si>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</si>
  <si>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</si>
  <si>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</si>
  <si>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</si>
  <si>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</si>
  <si>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</si>
  <si>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</si>
  <si>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</si>
  <si>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</si>
  <si>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</si>
  <si>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</si>
  <si>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</si>
  <si>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</si>
  <si>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</si>
  <si>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</si>
  <si>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</si>
  <si>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</si>
  <si>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</si>
  <si>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</si>
  <si>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</si>
  <si>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</si>
  <si>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</si>
  <si>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</si>
  <si>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</si>
  <si>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</si>
  <si>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</si>
  <si>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</si>
  <si>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</si>
  <si>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</si>
  <si>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</si>
  <si>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</si>
  <si>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</si>
  <si>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</si>
  <si>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</si>
  <si>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</si>
  <si>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</si>
  <si>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</si>
  <si>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</si>
  <si>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</si>
  <si>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</si>
  <si>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</si>
  <si>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</si>
  <si>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</si>
  <si>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</si>
  <si>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</si>
  <si>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</si>
  <si>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</si>
  <si>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</si>
  <si>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</si>
  <si>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</si>
  <si>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</si>
  <si>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</si>
  <si>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</si>
  <si>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</si>
  <si>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</si>
  <si>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</si>
  <si>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</si>
  <si>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</si>
  <si>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</si>
  <si>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</si>
  <si>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</si>
  <si>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</si>
  <si>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</si>
  <si>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</si>
  <si>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</si>
  <si>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</si>
  <si>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</si>
  <si>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</si>
  <si>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</si>
  <si>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</si>
  <si>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</si>
  <si>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</si>
  <si>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</si>
  <si>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</si>
  <si>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</si>
  <si>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</si>
  <si>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</si>
  <si>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</si>
  <si>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</si>
  <si>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</si>
  <si>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</si>
  <si>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</si>
  <si>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</si>
  <si>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</si>
  <si>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</si>
  <si>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</si>
  <si>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</si>
  <si>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</si>
  <si>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</si>
  <si>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</si>
  <si>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</si>
  <si>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</si>
  <si>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</si>
  <si>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</si>
  <si>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</si>
  <si>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</si>
  <si>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</si>
  <si>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</si>
  <si>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</si>
  <si>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</si>
  <si>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</si>
  <si>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</si>
  <si>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</si>
  <si>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</si>
  <si>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</si>
  <si>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</si>
  <si>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</si>
  <si>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</si>
  <si>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</si>
  <si>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</si>
  <si>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</si>
  <si>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</si>
  <si>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</si>
  <si>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</si>
  <si>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</si>
  <si>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</si>
  <si>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</si>
  <si>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</si>
  <si>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</si>
  <si>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</si>
  <si>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</si>
  <si>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</si>
  <si>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</si>
  <si>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</si>
  <si>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</si>
  <si>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</si>
  <si>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</si>
  <si>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</si>
  <si>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</si>
  <si>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</si>
  <si>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</si>
  <si>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</si>
  <si>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</si>
  <si>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</si>
  <si>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</si>
  <si>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</si>
  <si>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</si>
  <si>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</si>
  <si>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</si>
  <si>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</si>
  <si>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</si>
  <si>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</si>
  <si>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</si>
  <si>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</si>
  <si>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</si>
  <si>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</si>
  <si>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</si>
  <si>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</si>
  <si>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</si>
  <si>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</si>
  <si>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</si>
  <si>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</si>
  <si>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</si>
  <si>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</si>
  <si>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</si>
  <si>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</si>
  <si>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</si>
  <si>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</si>
  <si>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</si>
  <si>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</si>
  <si>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</si>
  <si>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</si>
  <si>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</si>
  <si>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</si>
  <si>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</si>
  <si>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</si>
  <si>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</si>
  <si>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</si>
  <si>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</si>
  <si>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</si>
  <si>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</si>
  <si>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</si>
  <si>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</si>
  <si>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</si>
  <si>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</si>
  <si>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</si>
  <si>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</si>
  <si>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</si>
  <si>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</si>
  <si>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</si>
  <si>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</si>
  <si>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</si>
  <si>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</si>
  <si>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</si>
  <si>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</si>
  <si>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</si>
  <si>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</si>
  <si>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</si>
  <si>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</si>
  <si>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</si>
  <si>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</si>
  <si>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</si>
  <si>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</si>
  <si>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</si>
  <si>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</si>
  <si>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</si>
  <si>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</si>
  <si>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</si>
  <si>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</si>
  <si>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</si>
  <si>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</si>
  <si>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</si>
  <si>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</si>
  <si>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</si>
  <si>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</si>
  <si>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</si>
  <si>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</si>
  <si>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</si>
  <si>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</si>
  <si>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</si>
  <si>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</si>
  <si>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</si>
  <si>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</si>
  <si>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</si>
  <si>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</si>
  <si>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</si>
  <si>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</si>
  <si>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</si>
  <si>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</si>
  <si>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</si>
  <si>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</si>
  <si>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</si>
  <si>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</si>
  <si>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</si>
  <si>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</si>
  <si>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</si>
  <si>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</si>
  <si>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</si>
  <si>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</si>
  <si>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</si>
  <si>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</si>
  <si>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</si>
  <si>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</si>
  <si>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</si>
  <si>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</si>
  <si>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</si>
  <si>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</si>
  <si>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</si>
  <si>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</si>
  <si>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</si>
  <si>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</si>
  <si>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</si>
  <si>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</si>
  <si>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</si>
  <si>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</si>
  <si>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</si>
  <si>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</si>
  <si>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</si>
  <si>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</si>
  <si>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</si>
  <si>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</si>
  <si>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</si>
  <si>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</si>
  <si>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</si>
  <si>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</si>
  <si>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</si>
  <si>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</si>
  <si>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</si>
  <si>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</si>
  <si>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</si>
  <si>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</si>
  <si>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</si>
  <si>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</si>
  <si>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</si>
  <si>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</si>
  <si>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</si>
  <si>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</si>
  <si>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</si>
  <si>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</si>
  <si>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</si>
  <si>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</si>
  <si>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</si>
  <si>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</si>
  <si>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</si>
  <si>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</si>
  <si>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</si>
  <si>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</si>
  <si>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</si>
  <si>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</si>
  <si>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</si>
  <si>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</si>
  <si>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</si>
  <si>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</si>
  <si>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</si>
  <si>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</si>
  <si>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</si>
  <si>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</si>
  <si>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</si>
  <si>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</si>
  <si>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</si>
  <si>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</si>
  <si>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</si>
  <si>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</si>
  <si>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</si>
  <si>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</si>
  <si>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</si>
  <si>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</si>
  <si>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</si>
  <si>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</si>
  <si>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</si>
  <si>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</si>
  <si>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</si>
  <si>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</si>
  <si>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</si>
  <si>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</si>
  <si>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</si>
  <si>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</si>
  <si>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</si>
  <si>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</si>
  <si>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</si>
  <si>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</si>
  <si>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</si>
  <si>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</si>
  <si>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</si>
  <si>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</si>
  <si>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</si>
  <si>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</si>
  <si>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</si>
  <si>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</si>
  <si>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</si>
  <si>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</si>
  <si>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</si>
  <si>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</si>
  <si>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</si>
  <si>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</si>
  <si>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</si>
  <si>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</si>
  <si>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</si>
  <si>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</si>
  <si>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</si>
  <si>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</si>
  <si>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</si>
  <si>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</si>
  <si>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</si>
  <si>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</si>
  <si>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</si>
  <si>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</si>
  <si>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</si>
  <si>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</si>
  <si>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</si>
  <si>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</si>
  <si>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</si>
  <si>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</si>
  <si>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</si>
  <si>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</si>
  <si>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</si>
  <si>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</si>
  <si>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</si>
  <si>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</si>
  <si>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</si>
  <si>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</si>
  <si>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</si>
  <si>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</si>
  <si>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</si>
  <si>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</si>
  <si>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</si>
  <si>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</si>
  <si>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</si>
  <si>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</si>
  <si>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</si>
  <si>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</si>
  <si>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</si>
  <si>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</si>
  <si>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</si>
  <si>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</si>
  <si>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</si>
  <si>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</si>
  <si>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</si>
  <si>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</si>
  <si>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</si>
  <si>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</si>
  <si>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</si>
  <si>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</si>
  <si>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</si>
  <si>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</si>
  <si>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</si>
  <si>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</si>
  <si>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</si>
  <si>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</si>
  <si>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</si>
  <si>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</si>
  <si>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</si>
  <si>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</si>
  <si>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</si>
  <si>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</si>
  <si>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</si>
  <si>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</si>
  <si>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</si>
  <si>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</si>
  <si>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</si>
  <si>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</si>
  <si>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</si>
  <si>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</si>
  <si>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</si>
  <si>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</si>
  <si>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</si>
  <si>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</si>
  <si>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</si>
  <si>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</si>
  <si>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</si>
  <si>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</si>
  <si>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</si>
  <si>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</si>
  <si>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</si>
  <si>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</si>
  <si>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</si>
  <si>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</si>
  <si>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</si>
  <si>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</si>
  <si>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</si>
  <si>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</si>
  <si>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</si>
  <si>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</si>
  <si>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</si>
  <si>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</si>
  <si>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</si>
  <si>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</si>
  <si>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</si>
  <si>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</si>
  <si>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</si>
  <si>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</si>
  <si>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</si>
  <si>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</si>
  <si>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</si>
  <si>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</si>
  <si>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</si>
  <si>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</si>
  <si>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</si>
  <si>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</si>
  <si>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</si>
  <si>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</si>
  <si>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</si>
  <si>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</si>
  <si>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</si>
  <si>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</si>
  <si>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</si>
  <si>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</si>
  <si>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</si>
  <si>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</si>
  <si>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</si>
  <si>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</si>
  <si>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</si>
  <si>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</si>
  <si>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</si>
  <si>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</si>
  <si>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</si>
  <si>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</si>
  <si>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</si>
  <si>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</si>
  <si>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</si>
  <si>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</si>
  <si>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</si>
  <si>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</si>
  <si>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</si>
  <si>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</si>
  <si>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</si>
  <si>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</si>
  <si>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</si>
  <si>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</si>
  <si>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</si>
  <si>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</si>
  <si>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</si>
  <si>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</si>
  <si>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</si>
  <si>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</si>
  <si>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</si>
  <si>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</si>
  <si>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</si>
  <si>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</si>
  <si>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</si>
  <si>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</si>
  <si>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</si>
  <si>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</si>
  <si>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</si>
  <si>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</si>
  <si>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</si>
  <si>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</si>
  <si>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</si>
  <si>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</si>
  <si>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</si>
  <si>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</si>
  <si>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</si>
  <si>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</si>
  <si>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</si>
  <si>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</si>
  <si>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</si>
  <si>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</si>
  <si>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</si>
  <si>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</si>
  <si>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</si>
  <si>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</si>
  <si>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</si>
  <si>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</si>
  <si>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</si>
  <si>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</si>
  <si>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</si>
  <si>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</si>
  <si>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</si>
  <si>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</si>
  <si>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</si>
  <si>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</si>
  <si>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</si>
  <si>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</si>
  <si>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</si>
  <si>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</si>
  <si>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</si>
  <si>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</si>
  <si>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</si>
  <si>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</si>
  <si>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</si>
  <si>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</si>
  <si>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</si>
  <si>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</si>
  <si>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</si>
  <si>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</si>
  <si>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</si>
  <si>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</si>
  <si>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</si>
  <si>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</si>
  <si>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</si>
  <si>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</si>
  <si>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</si>
  <si>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</si>
  <si>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</si>
  <si>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</si>
  <si>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</si>
  <si>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</si>
  <si>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</si>
  <si>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</si>
  <si>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</si>
  <si>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</si>
  <si>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</si>
  <si>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</si>
  <si>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</si>
  <si>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</si>
  <si>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</si>
  <si>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</si>
  <si>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</si>
  <si>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</si>
  <si>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</si>
  <si>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</si>
  <si>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</si>
  <si>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</si>
  <si>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</si>
  <si>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</si>
  <si>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</si>
  <si>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</si>
  <si>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</si>
  <si>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</si>
  <si>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</si>
  <si>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</si>
  <si>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</si>
  <si>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</si>
  <si>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</si>
  <si>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</si>
  <si>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</si>
  <si>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</si>
  <si>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</si>
  <si>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</si>
  <si>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</si>
  <si>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</si>
  <si>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</si>
  <si>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</si>
  <si>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</si>
  <si>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</si>
  <si>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</si>
  <si>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</si>
  <si>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</si>
  <si>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</si>
  <si>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</si>
  <si>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</si>
  <si>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</si>
  <si>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</si>
  <si>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</si>
  <si>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</si>
  <si>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</si>
  <si>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</si>
  <si>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</si>
  <si>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</si>
  <si>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</si>
  <si>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</si>
  <si>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</si>
  <si>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</si>
  <si>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</si>
  <si>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</si>
  <si>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</si>
  <si>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</si>
  <si>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</si>
  <si>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</si>
  <si>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</si>
  <si>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</si>
  <si>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</si>
  <si>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</si>
  <si>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</si>
  <si>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</si>
  <si>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</si>
  <si>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</si>
  <si>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</si>
  <si>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</si>
  <si>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</si>
  <si>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</si>
  <si>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</si>
  <si>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</si>
  <si>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</si>
  <si>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</si>
  <si>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</si>
  <si>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</si>
  <si>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</si>
  <si>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</si>
  <si>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</si>
  <si>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</si>
  <si>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</si>
  <si>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</si>
  <si>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</si>
  <si>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</si>
  <si>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</si>
  <si>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</si>
  <si>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</si>
  <si>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</si>
  <si>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</si>
  <si>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</si>
  <si>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</si>
  <si>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</si>
  <si>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</si>
  <si>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</si>
  <si>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</si>
  <si>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</si>
  <si>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</si>
  <si>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</si>
  <si>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</si>
  <si>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</si>
  <si>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</si>
  <si>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</si>
  <si>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</si>
  <si>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</si>
  <si>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</si>
  <si>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</si>
  <si>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</si>
  <si>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</si>
  <si>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</si>
  <si>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</si>
  <si>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</si>
  <si>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</si>
  <si>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</si>
  <si>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</si>
  <si>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</si>
  <si>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</si>
  <si>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</si>
  <si>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</si>
  <si>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</si>
  <si>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</si>
  <si>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</si>
  <si>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</si>
  <si>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</si>
  <si>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</si>
  <si>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</si>
  <si>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</si>
  <si>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</si>
  <si>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</si>
  <si>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</si>
  <si>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</si>
  <si>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</si>
  <si>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</si>
  <si>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</si>
  <si>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</si>
  <si>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</si>
  <si>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</si>
  <si>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</si>
  <si>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</si>
  <si>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</si>
  <si>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</si>
  <si>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</si>
  <si>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</si>
  <si>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</si>
  <si>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</si>
  <si>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</si>
  <si>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</si>
  <si>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</si>
  <si>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</si>
  <si>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</si>
  <si>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</si>
  <si>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</si>
  <si>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</si>
  <si>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</si>
  <si>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</si>
  <si>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</si>
  <si>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</si>
  <si>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</si>
  <si>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</si>
  <si>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</si>
  <si>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</si>
  <si>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</si>
  <si>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</si>
  <si>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</si>
  <si>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</si>
  <si>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</si>
  <si>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</si>
  <si>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</si>
  <si>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</si>
  <si>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</si>
  <si>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</si>
  <si>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</si>
  <si>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</si>
  <si>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</si>
  <si>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</si>
  <si>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</si>
  <si>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</si>
  <si>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</si>
  <si>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</si>
  <si>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</si>
  <si>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</si>
  <si>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</si>
  <si>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</si>
  <si>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</si>
  <si>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</si>
  <si>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</si>
  <si>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</si>
  <si>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</si>
  <si>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</si>
  <si>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</si>
  <si>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</si>
  <si>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</si>
  <si>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</si>
  <si>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</si>
  <si>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</si>
  <si>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</si>
  <si>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</si>
  <si>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</si>
  <si>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</si>
  <si>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</si>
  <si>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</si>
  <si>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</si>
  <si>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</si>
  <si>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</si>
  <si>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</si>
  <si>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</si>
  <si>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</si>
  <si>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</si>
  <si>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</si>
  <si>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</si>
  <si>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</si>
  <si>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</si>
  <si>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</si>
  <si>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</si>
  <si>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</si>
  <si>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</si>
  <si>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</si>
  <si>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</si>
  <si>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</si>
  <si>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</si>
  <si>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</si>
  <si>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</si>
  <si>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</si>
  <si>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</si>
  <si>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</si>
  <si>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</si>
  <si>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</si>
  <si>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</si>
  <si>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</si>
  <si>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</si>
  <si>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</si>
  <si>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</si>
  <si>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</si>
  <si>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</si>
  <si>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</si>
  <si>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</si>
  <si>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</si>
  <si>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</si>
  <si>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</si>
  <si>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</si>
  <si>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</si>
  <si>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</si>
  <si>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</si>
  <si>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</si>
  <si>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</si>
  <si>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</si>
  <si>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</si>
  <si>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</si>
  <si>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</si>
  <si>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</si>
  <si>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</si>
  <si>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</si>
  <si>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</si>
  <si>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</si>
  <si>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</si>
  <si>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</si>
  <si>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</si>
  <si>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</si>
  <si>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</si>
  <si>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</si>
  <si>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</si>
  <si>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</si>
  <si>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</si>
  <si>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</si>
  <si>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</si>
  <si>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</si>
  <si>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</si>
  <si>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</si>
  <si>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</si>
  <si>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</si>
  <si>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</si>
  <si>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</si>
  <si>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</si>
  <si>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</si>
  <si>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</si>
  <si>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</si>
  <si>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</si>
  <si>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</si>
  <si>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</si>
  <si>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</si>
  <si>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</si>
  <si>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</si>
  <si>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</si>
  <si>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</si>
  <si>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</si>
  <si>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</si>
  <si>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</si>
  <si>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</si>
  <si>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</si>
  <si>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</si>
  <si>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</si>
  <si>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</si>
  <si>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</si>
  <si>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</si>
  <si>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</si>
  <si>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</si>
  <si>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</si>
  <si>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</si>
  <si>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</si>
  <si>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</si>
  <si>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</si>
  <si>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</si>
  <si>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</si>
  <si>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</si>
  <si>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</si>
  <si>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</si>
  <si>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</si>
  <si>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</si>
  <si>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</si>
  <si>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</si>
  <si>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</si>
  <si>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</si>
  <si>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</si>
  <si>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</si>
  <si>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</si>
  <si>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</si>
  <si>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</si>
  <si>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</si>
  <si>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</si>
  <si>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</si>
  <si>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</si>
  <si>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</si>
  <si>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</si>
  <si>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</si>
  <si>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</si>
  <si>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</si>
  <si>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</si>
  <si>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</si>
  <si>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</si>
  <si>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</si>
  <si>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</si>
  <si>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</si>
  <si>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</si>
  <si>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</si>
  <si>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</si>
  <si>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</si>
  <si>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</si>
  <si>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</si>
  <si>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</si>
  <si>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</si>
  <si>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</si>
  <si>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</si>
  <si>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</si>
  <si>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</si>
  <si>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</si>
  <si>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</si>
  <si>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</si>
  <si>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</si>
  <si>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</si>
  <si>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</si>
  <si>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</si>
  <si>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</si>
  <si>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</si>
  <si>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</si>
  <si>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</si>
  <si>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</si>
  <si>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</si>
  <si>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</si>
  <si>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</si>
  <si>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</si>
  <si>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</si>
  <si>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</si>
  <si>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</si>
  <si>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</si>
  <si>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</si>
  <si>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</si>
  <si>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</si>
  <si>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</si>
  <si>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</si>
  <si>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</si>
  <si>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</si>
  <si>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</si>
  <si>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</si>
  <si>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</si>
  <si>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</si>
  <si>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</si>
  <si>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</si>
  <si>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</si>
  <si>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</si>
  <si>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</si>
  <si>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</si>
  <si>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</si>
  <si>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</si>
  <si>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</si>
  <si>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</si>
  <si>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</si>
  <si>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</si>
  <si>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</si>
  <si>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</si>
  <si>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</si>
  <si>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</si>
  <si>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</si>
  <si>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</si>
  <si>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</si>
  <si>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</si>
  <si>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</si>
  <si>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</si>
  <si>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</si>
  <si>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</si>
  <si>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</si>
  <si>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</si>
  <si>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</si>
  <si>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</si>
  <si>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</si>
  <si>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</si>
  <si>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</si>
  <si>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</si>
  <si>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</si>
  <si>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</si>
  <si>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</si>
  <si>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</si>
  <si>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</si>
  <si>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</si>
  <si>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</si>
  <si>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</si>
  <si>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</si>
  <si>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</si>
  <si>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</si>
  <si>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</si>
  <si>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</si>
  <si>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</si>
  <si>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</si>
  <si>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</si>
  <si>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</si>
  <si>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</si>
  <si>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</si>
  <si>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</si>
  <si>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</si>
  <si>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</si>
  <si>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</si>
  <si>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</si>
  <si>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</si>
  <si>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</si>
  <si>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</si>
  <si>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</si>
  <si>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</si>
  <si>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</si>
  <si>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</si>
  <si>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</si>
  <si>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</si>
  <si>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</si>
  <si>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</si>
  <si>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</si>
  <si>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</si>
  <si>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</si>
  <si>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</si>
  <si>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</si>
  <si>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</si>
  <si>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</si>
  <si>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</si>
  <si>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</si>
  <si>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</si>
  <si>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</si>
  <si>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</si>
  <si>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</si>
  <si>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</si>
  <si>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</si>
  <si>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</si>
  <si>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</si>
  <si>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</si>
  <si>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</si>
  <si>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</si>
  <si>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</si>
  <si>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</si>
  <si>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</si>
  <si>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</si>
  <si>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</si>
  <si>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</si>
  <si>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</si>
  <si>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</si>
  <si>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</si>
  <si>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</si>
  <si>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</si>
  <si>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</si>
  <si>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</si>
  <si>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</si>
  <si>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</si>
  <si>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</si>
  <si>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</si>
  <si>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</si>
  <si>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</si>
  <si>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</si>
  <si>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</si>
  <si>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</si>
  <si>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</si>
  <si>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</si>
  <si>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</si>
  <si>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</si>
  <si>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</si>
  <si>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</si>
  <si>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</si>
  <si>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</si>
  <si>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</si>
  <si>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</si>
  <si>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</si>
  <si>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</si>
  <si>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</si>
  <si>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</si>
  <si>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</si>
  <si>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</si>
  <si>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</si>
  <si>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</si>
  <si>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</si>
  <si>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</si>
  <si>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</si>
  <si>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</si>
  <si>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</si>
  <si>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</si>
  <si>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</si>
  <si>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</si>
  <si>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</si>
  <si>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</si>
  <si>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</si>
  <si>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</si>
  <si>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</si>
  <si>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</si>
  <si>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</si>
  <si>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</si>
  <si>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</si>
  <si>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</si>
  <si>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</si>
  <si>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</si>
  <si>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</si>
  <si>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</si>
  <si>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</si>
  <si>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</si>
  <si>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</si>
  <si>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</si>
  <si>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</si>
  <si>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</si>
  <si>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</si>
  <si>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</si>
  <si>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</si>
  <si>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</si>
  <si>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</si>
  <si>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</si>
  <si>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</si>
  <si>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</si>
  <si>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</si>
  <si>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</si>
  <si>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</si>
  <si>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</si>
  <si>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</si>
  <si>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</si>
  <si>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</si>
  <si>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</si>
  <si>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</si>
  <si>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</si>
  <si>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</si>
  <si>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</si>
  <si>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</si>
  <si>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</si>
  <si>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</si>
  <si>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</si>
  <si>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</si>
  <si>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</si>
  <si>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</si>
  <si>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</si>
  <si>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</si>
  <si>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</si>
  <si>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</si>
  <si>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</si>
  <si>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</si>
  <si>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</si>
  <si>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</si>
  <si>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</si>
  <si>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</si>
  <si>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</si>
  <si>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</si>
  <si>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</si>
  <si>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</si>
  <si>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</si>
  <si>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</si>
  <si>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</si>
  <si>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</si>
  <si>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</si>
  <si>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</si>
  <si>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</si>
  <si>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</si>
  <si>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</si>
  <si>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</si>
  <si>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</si>
  <si>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</si>
  <si>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</si>
  <si>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</si>
  <si>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</si>
  <si>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</si>
  <si>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</si>
  <si>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</si>
  <si>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</si>
  <si>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</si>
  <si>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</si>
  <si>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</si>
  <si>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</si>
  <si>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</si>
  <si>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</si>
  <si>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</si>
  <si>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</si>
  <si>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</si>
  <si>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</si>
  <si>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</si>
  <si>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</si>
  <si>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</si>
  <si>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</si>
  <si>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</si>
  <si>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</si>
  <si>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</si>
  <si>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</si>
  <si>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</si>
  <si>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</si>
  <si>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</si>
  <si>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</si>
  <si>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</si>
  <si>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</si>
  <si>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</si>
  <si>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</si>
  <si>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</si>
  <si>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</si>
  <si>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</si>
  <si>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</si>
  <si>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</si>
  <si>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</si>
  <si>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</si>
  <si>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</si>
  <si>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</si>
  <si>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</si>
  <si>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</si>
  <si>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</si>
  <si>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</si>
  <si>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</si>
  <si>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</si>
  <si>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</si>
  <si>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</si>
  <si>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</si>
  <si>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</si>
  <si>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</si>
  <si>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</si>
  <si>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</si>
  <si>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</si>
  <si>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</si>
  <si>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</si>
  <si>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</si>
  <si>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</si>
  <si>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</si>
  <si>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</si>
  <si>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</si>
  <si>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</si>
  <si>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</si>
  <si>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</si>
  <si>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</si>
  <si>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</si>
  <si>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</si>
  <si>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</si>
  <si>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</si>
  <si>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</si>
  <si>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</si>
  <si>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</si>
  <si>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</si>
  <si>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</si>
  <si>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</si>
  <si>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</si>
  <si>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</si>
  <si>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</si>
  <si>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</si>
  <si>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</si>
  <si>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</si>
  <si>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</si>
  <si>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</si>
  <si>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</si>
  <si>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</si>
  <si>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</si>
  <si>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</si>
  <si>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</si>
  <si>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</si>
  <si>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</si>
  <si>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</si>
  <si>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</si>
  <si>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</si>
  <si>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</si>
  <si>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</si>
  <si>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</si>
  <si>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</si>
  <si>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</si>
  <si>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</si>
  <si>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</si>
  <si>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</si>
  <si>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</si>
  <si>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</si>
  <si>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</si>
  <si>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</si>
  <si>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</si>
  <si>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</si>
  <si>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</si>
  <si>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</si>
  <si>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</si>
  <si>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</si>
  <si>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</si>
  <si>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</si>
  <si>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</si>
  <si>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</si>
  <si>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</si>
  <si>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</si>
  <si>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</si>
  <si>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</si>
  <si>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</si>
  <si>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</si>
  <si>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</si>
  <si>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</si>
  <si>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</si>
  <si>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</si>
  <si>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</si>
  <si>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</si>
  <si>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</si>
  <si>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</si>
  <si>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</si>
  <si>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</si>
  <si>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</si>
  <si>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</si>
  <si>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</si>
  <si>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</si>
  <si>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</si>
  <si>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</si>
  <si>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</si>
  <si>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</si>
  <si>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</si>
  <si>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</si>
  <si>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</si>
  <si>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</si>
  <si>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</si>
  <si>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</si>
  <si>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</si>
  <si>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</si>
  <si>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</si>
  <si>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</si>
  <si>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</si>
  <si>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</si>
  <si>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</si>
  <si>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</si>
  <si>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</si>
  <si>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</si>
  <si>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</si>
  <si>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</si>
  <si>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</si>
  <si>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</si>
  <si>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</si>
  <si>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</si>
  <si>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</si>
  <si>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</si>
  <si>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</si>
  <si>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</si>
  <si>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</si>
  <si>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</si>
  <si>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</si>
  <si>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</si>
  <si>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</si>
  <si>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</si>
  <si>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</si>
  <si>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</si>
  <si>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</si>
  <si>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</si>
  <si>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</si>
  <si>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</si>
  <si>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</si>
  <si>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</si>
  <si>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</si>
  <si>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</si>
  <si>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</si>
  <si>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</si>
  <si>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</si>
  <si>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</si>
  <si>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</si>
  <si>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</si>
  <si>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</si>
  <si>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</si>
  <si>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</si>
  <si>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</si>
  <si>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</si>
  <si>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</si>
  <si>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</si>
  <si>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</si>
  <si>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</si>
  <si>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</si>
  <si>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</si>
  <si>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</si>
  <si>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</si>
  <si>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</si>
  <si>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</si>
  <si>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</si>
  <si>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</si>
  <si>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</si>
  <si>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</si>
  <si>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</si>
  <si>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</si>
  <si>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</si>
  <si>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</si>
  <si>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</si>
  <si>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</si>
  <si>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</si>
  <si>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</si>
  <si>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</si>
  <si>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</si>
  <si>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</si>
  <si>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</si>
  <si>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</si>
  <si>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</si>
  <si>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</si>
  <si>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</si>
  <si>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</si>
  <si>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</si>
  <si>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</si>
  <si>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</si>
  <si>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</si>
  <si>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</si>
  <si>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</si>
  <si>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</si>
  <si>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</si>
  <si>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</si>
  <si>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</si>
  <si>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</si>
  <si>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</si>
  <si>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</si>
  <si>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</si>
  <si>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</si>
  <si>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</si>
  <si>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</si>
  <si>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</si>
  <si>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</si>
  <si>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</si>
  <si>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</si>
  <si>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</si>
  <si>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</si>
  <si>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</si>
  <si>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</si>
  <si>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</si>
  <si>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</si>
  <si>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</si>
  <si>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</si>
  <si>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</si>
  <si>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</si>
  <si>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</si>
  <si>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</si>
  <si>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</si>
  <si>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</si>
  <si>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</si>
  <si>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</si>
  <si>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</si>
  <si>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</si>
  <si>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</si>
  <si>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</si>
  <si>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</si>
  <si>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</si>
  <si>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</si>
  <si>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</si>
  <si>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</si>
  <si>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</si>
  <si>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</si>
  <si>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</si>
  <si>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</si>
  <si>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</si>
  <si>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</si>
  <si>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</si>
  <si>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</si>
  <si>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</si>
  <si>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</si>
  <si>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</si>
  <si>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</si>
  <si>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</si>
  <si>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</si>
  <si>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</si>
  <si>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</si>
  <si>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</si>
  <si>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</si>
  <si>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</si>
  <si>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</si>
  <si>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</si>
  <si>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</si>
  <si>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</si>
  <si>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</si>
  <si>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</si>
  <si>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</si>
  <si>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</si>
  <si>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</si>
  <si>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</si>
  <si>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</si>
  <si>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</si>
  <si>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</si>
  <si>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</si>
  <si>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</si>
  <si>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</si>
  <si>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</si>
  <si>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</si>
  <si>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</si>
  <si>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</si>
  <si>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</si>
  <si>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</si>
  <si>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</si>
  <si>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</si>
  <si>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</si>
  <si>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</si>
  <si>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</si>
  <si>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</si>
  <si>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</si>
  <si>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</si>
  <si>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</si>
  <si>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</si>
  <si>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</si>
  <si>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</si>
  <si>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</si>
  <si>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</si>
  <si>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</si>
  <si>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</si>
  <si>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</si>
  <si>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</si>
  <si>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</si>
  <si>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</si>
  <si>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</si>
  <si>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</si>
  <si>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</si>
  <si>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</si>
  <si>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</si>
  <si>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</si>
  <si>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</si>
  <si>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</si>
  <si>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</si>
  <si>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</si>
  <si>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</si>
  <si>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</si>
  <si>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</si>
  <si>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</si>
  <si>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</si>
  <si>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</si>
  <si>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</si>
  <si>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</si>
  <si>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</si>
  <si>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</si>
  <si>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</si>
  <si>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</si>
  <si>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</si>
  <si>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</si>
  <si>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</si>
  <si>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</si>
  <si>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</si>
  <si>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</si>
  <si>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</si>
  <si>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</si>
  <si>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</si>
  <si>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</si>
  <si>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</si>
  <si>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</si>
  <si>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</si>
  <si>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</si>
  <si>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</si>
  <si>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</si>
  <si>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</si>
  <si>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</si>
  <si>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</si>
  <si>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</si>
  <si>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</si>
  <si>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</si>
  <si>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</si>
  <si>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</si>
  <si>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</si>
  <si>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</si>
  <si>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</si>
  <si>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</si>
  <si>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</si>
  <si>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</si>
  <si>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</si>
  <si>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</si>
  <si>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</si>
  <si>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</si>
  <si>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</si>
  <si>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</si>
  <si>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</si>
  <si>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</si>
  <si>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</si>
  <si>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</si>
  <si>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</si>
  <si>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</si>
  <si>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</si>
  <si>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</si>
  <si>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</si>
  <si>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</si>
  <si>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</si>
  <si>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</si>
  <si>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</si>
  <si>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</si>
  <si>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</si>
  <si>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</si>
  <si>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</si>
  <si>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</si>
  <si>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</si>
  <si>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</si>
  <si>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</si>
  <si>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</si>
  <si>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</si>
  <si>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</si>
  <si>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</si>
  <si>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</si>
  <si>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</si>
  <si>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</si>
  <si>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</si>
  <si>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</si>
  <si>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</si>
  <si>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</si>
  <si>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</si>
  <si>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</si>
  <si>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</si>
  <si>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</si>
  <si>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</si>
  <si>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</si>
  <si>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</si>
  <si>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</si>
  <si>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</si>
  <si>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</si>
  <si>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</si>
  <si>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</si>
  <si>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</si>
  <si>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</si>
  <si>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</si>
  <si>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</si>
  <si>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</si>
  <si>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</si>
  <si>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</si>
  <si>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</si>
  <si>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</si>
  <si>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</si>
  <si>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</si>
  <si>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</si>
  <si>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</si>
  <si>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</si>
  <si>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</si>
  <si>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</si>
  <si>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</si>
  <si>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</si>
  <si>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</si>
  <si>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</si>
  <si>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</si>
  <si>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</si>
  <si>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</si>
  <si>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</si>
  <si>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</si>
  <si>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</si>
  <si>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</si>
  <si>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</si>
  <si>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</si>
  <si>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</si>
  <si>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</si>
  <si>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</si>
  <si>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</si>
  <si>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</si>
  <si>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</si>
  <si>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</si>
  <si>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</si>
  <si>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</si>
  <si>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</si>
  <si>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</si>
  <si>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</si>
  <si>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</si>
  <si>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</si>
  <si>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</si>
  <si>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</si>
  <si>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</si>
  <si>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</si>
  <si>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</si>
  <si>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</si>
  <si>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</si>
  <si>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</si>
  <si>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</si>
  <si>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</si>
  <si>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</si>
  <si>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</si>
  <si>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</si>
  <si>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</si>
  <si>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</si>
  <si>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</si>
  <si>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</si>
  <si>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</si>
  <si>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</si>
  <si>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</si>
  <si>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</si>
  <si>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</si>
  <si>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</si>
  <si>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</si>
  <si>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</si>
  <si>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</si>
  <si>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</si>
  <si>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</si>
  <si>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</si>
  <si>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</si>
  <si>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</si>
  <si>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</si>
  <si>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</si>
  <si>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</si>
  <si>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</si>
  <si>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</si>
  <si>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</si>
  <si>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</si>
  <si>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</si>
  <si>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</si>
  <si>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</si>
  <si>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</si>
  <si>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</si>
  <si>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</si>
  <si>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</si>
  <si>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</si>
  <si>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</si>
  <si>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</si>
  <si>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</si>
  <si>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</si>
  <si>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</si>
  <si>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</si>
  <si>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</si>
  <si>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</si>
  <si>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</si>
  <si>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</si>
  <si>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</si>
  <si>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</si>
  <si>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</si>
  <si>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</si>
  <si>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</si>
  <si>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</si>
  <si>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</si>
  <si>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</si>
  <si>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</si>
  <si>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</si>
  <si>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</si>
  <si>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</si>
  <si>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</si>
  <si>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</si>
  <si>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</si>
  <si>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</si>
  <si>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</si>
  <si>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</si>
  <si>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</si>
  <si>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</si>
  <si>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</si>
  <si>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</si>
  <si>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</si>
  <si>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</si>
  <si>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</si>
  <si>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</si>
  <si>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</si>
  <si>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</si>
  <si>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</si>
  <si>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</si>
  <si>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</si>
  <si>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</si>
  <si>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</si>
  <si>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</si>
  <si>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</si>
  <si>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</si>
  <si>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</si>
  <si>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</si>
  <si>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</si>
  <si>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</si>
  <si>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</si>
  <si>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</si>
  <si>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</si>
  <si>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</si>
  <si>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</si>
  <si>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</si>
  <si>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</si>
  <si>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</si>
  <si>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</si>
  <si>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</si>
  <si>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</si>
  <si>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</si>
  <si>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</si>
  <si>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</si>
  <si>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</si>
  <si>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</si>
  <si>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</si>
  <si>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</si>
  <si>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</si>
  <si>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</si>
  <si>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</si>
  <si>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</si>
  <si>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</si>
  <si>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</si>
  <si>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</si>
  <si>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</si>
  <si>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</si>
  <si>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</si>
  <si>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</si>
  <si>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</si>
  <si>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</si>
  <si>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</si>
  <si>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</si>
  <si>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</si>
  <si>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</si>
  <si>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</si>
  <si>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</si>
  <si>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</si>
  <si>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</si>
  <si>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</si>
  <si>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</si>
  <si>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</si>
  <si>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</si>
  <si>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</si>
  <si>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</si>
  <si>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</si>
  <si>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</si>
  <si>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</si>
  <si>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</si>
  <si>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</si>
  <si>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</si>
  <si>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</si>
  <si>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</si>
  <si>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</si>
  <si>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</si>
  <si>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</si>
  <si>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</si>
  <si>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</si>
  <si>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</si>
  <si>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</si>
  <si>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</si>
  <si>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</si>
  <si>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</si>
  <si>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</si>
  <si>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</si>
  <si>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</si>
  <si>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</si>
  <si>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</si>
  <si>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</si>
  <si>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</si>
  <si>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</si>
  <si>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</si>
  <si>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</si>
  <si>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</si>
  <si>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</si>
  <si>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</si>
  <si>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</si>
  <si>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</si>
  <si>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</si>
  <si>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</si>
  <si>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</si>
  <si>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</si>
  <si>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</si>
  <si>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</si>
  <si>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</si>
  <si>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</si>
  <si>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</si>
  <si>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</si>
  <si>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</si>
  <si>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</si>
  <si>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</si>
  <si>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</si>
  <si>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</si>
  <si>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</si>
  <si>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</si>
  <si>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</si>
  <si>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</si>
  <si>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</si>
  <si>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</si>
  <si>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</si>
  <si>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</si>
  <si>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</si>
  <si>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</si>
  <si>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</si>
  <si>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</si>
  <si>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</si>
  <si>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</si>
  <si>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</si>
  <si>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</si>
  <si>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</si>
  <si>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</si>
  <si>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</si>
  <si>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</si>
  <si>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</si>
  <si>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</si>
  <si>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</si>
  <si>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</si>
  <si>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</si>
  <si>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</si>
  <si>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</si>
  <si>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</si>
  <si>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</si>
  <si>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</si>
  <si>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</si>
  <si>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</si>
  <si>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</si>
  <si>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</si>
  <si>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</si>
  <si>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</si>
  <si>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</si>
  <si>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</si>
  <si>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</si>
  <si>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</si>
  <si>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</si>
  <si>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</si>
  <si>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</si>
  <si>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</si>
  <si>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</si>
  <si>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</si>
  <si>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</si>
  <si>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</si>
  <si>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</si>
  <si>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</si>
  <si>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</si>
  <si>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</si>
  <si>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</si>
  <si>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</si>
  <si>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</si>
  <si>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</si>
  <si>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</si>
  <si>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</si>
  <si>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</si>
  <si>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</si>
  <si>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</si>
  <si>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</si>
  <si>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</si>
  <si>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</si>
  <si>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</si>
  <si>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</si>
  <si>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</si>
  <si>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</si>
  <si>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</si>
  <si>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</si>
  <si>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</si>
  <si>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</si>
  <si>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</si>
  <si>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</si>
  <si>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</si>
  <si>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</si>
  <si>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</si>
  <si>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</si>
  <si>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</si>
  <si>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</si>
  <si>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</si>
  <si>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</si>
  <si>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</si>
  <si>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</si>
  <si>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</si>
  <si>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</si>
  <si>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</si>
  <si>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</si>
  <si>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</si>
  <si>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</si>
  <si>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</si>
  <si>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</si>
  <si>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</si>
  <si>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</si>
  <si>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</si>
  <si>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</si>
  <si>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</si>
  <si>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</si>
  <si>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</si>
  <si>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</si>
  <si>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</si>
  <si>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</si>
  <si>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</si>
  <si>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</si>
  <si>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</si>
  <si>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</si>
  <si>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</si>
  <si>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</si>
  <si>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</si>
  <si>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</si>
  <si>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</si>
  <si>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</si>
  <si>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</si>
  <si>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</si>
  <si>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</si>
  <si>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</si>
  <si>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</si>
  <si>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</si>
  <si>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</si>
  <si>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</si>
  <si>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</si>
  <si>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</si>
  <si>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</si>
  <si>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</si>
  <si>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</si>
  <si>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</si>
  <si>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</si>
  <si>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</si>
  <si>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</si>
  <si>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</si>
  <si>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</si>
  <si>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</si>
  <si>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</si>
  <si>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</si>
  <si>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</si>
  <si>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</si>
  <si>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</si>
  <si>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</si>
  <si>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</si>
  <si>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</si>
  <si>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</si>
  <si>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</si>
  <si>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</si>
  <si>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</si>
  <si>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</si>
  <si>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</si>
  <si>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</si>
  <si>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</si>
  <si>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</si>
  <si>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</si>
  <si>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</si>
  <si>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</si>
  <si>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</si>
  <si>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</si>
  <si>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</si>
  <si>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</si>
  <si>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</si>
  <si>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</si>
  <si>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</si>
  <si>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</si>
  <si>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</si>
  <si>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</si>
  <si>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</si>
  <si>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</si>
  <si>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</si>
  <si>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</si>
  <si>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</si>
  <si>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</si>
  <si>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</si>
  <si>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</si>
  <si>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</si>
  <si>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</si>
  <si>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</si>
  <si>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</si>
  <si>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</si>
  <si>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</si>
  <si>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</si>
  <si>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</si>
  <si>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</si>
  <si>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</si>
  <si>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</si>
  <si>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</si>
  <si>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</si>
  <si>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</si>
  <si>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</si>
  <si>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</si>
  <si>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</si>
  <si>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</si>
  <si>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</si>
  <si>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</si>
  <si>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</si>
  <si>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</si>
  <si>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</si>
  <si>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</si>
  <si>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</si>
  <si>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</si>
  <si>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</si>
  <si>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</si>
  <si>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</si>
  <si>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</si>
  <si>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</si>
  <si>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</si>
  <si>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</si>
  <si>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</si>
  <si>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</si>
  <si>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</si>
  <si>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</si>
  <si>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</si>
  <si>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</si>
  <si>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</si>
  <si>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</si>
  <si>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</si>
  <si>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</si>
  <si>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</si>
  <si>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</si>
  <si>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</si>
  <si>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</si>
  <si>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</si>
  <si>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</si>
  <si>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</si>
  <si>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</si>
  <si>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</si>
  <si>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</si>
  <si>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</si>
  <si>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</si>
  <si>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</si>
  <si>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</si>
  <si>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</si>
  <si>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</si>
  <si>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</si>
  <si>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</si>
  <si>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</si>
  <si>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</si>
  <si>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</si>
  <si>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</si>
  <si>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</si>
  <si>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</si>
  <si>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</si>
  <si>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</si>
  <si>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</si>
  <si>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</si>
  <si>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</si>
  <si>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</si>
  <si>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</si>
  <si>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</si>
  <si>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</si>
  <si>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</si>
  <si>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</si>
  <si>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</si>
  <si>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</si>
  <si>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</si>
  <si>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</si>
  <si>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</si>
  <si>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</si>
  <si>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</si>
  <si>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</si>
  <si>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</si>
  <si>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</si>
  <si>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</si>
  <si>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</si>
  <si>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</si>
  <si>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</si>
  <si>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</si>
  <si>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</si>
  <si>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</si>
  <si>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</si>
  <si>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</si>
  <si>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</si>
  <si>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</si>
  <si>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</si>
  <si>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</si>
  <si>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</si>
  <si>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</si>
  <si>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</si>
  <si>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</si>
  <si>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</si>
  <si>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</si>
  <si>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</si>
  <si>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</si>
  <si>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</si>
  <si>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</si>
  <si>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</si>
  <si>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</si>
  <si>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</si>
  <si>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</si>
  <si>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</si>
  <si>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</si>
  <si>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</si>
  <si>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</si>
  <si>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</si>
  <si>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</si>
  <si>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</si>
  <si>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</si>
  <si>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</si>
  <si>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</si>
  <si>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</si>
  <si>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</si>
  <si>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</si>
  <si>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</si>
  <si>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</si>
  <si>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</si>
  <si>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</si>
  <si>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</si>
  <si>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</si>
  <si>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</si>
  <si>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</si>
  <si>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</si>
  <si>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</si>
  <si>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</si>
  <si>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</si>
  <si>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</si>
  <si>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</si>
  <si>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</si>
  <si>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</si>
  <si>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</si>
  <si>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</si>
  <si>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</si>
  <si>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</si>
  <si>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</si>
  <si>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</si>
  <si>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</si>
  <si>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</si>
  <si>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</si>
  <si>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</si>
  <si>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</si>
  <si>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</si>
  <si>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</si>
  <si>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</si>
  <si>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</si>
  <si>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</si>
  <si>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</si>
  <si>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</si>
  <si>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</si>
  <si>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</si>
  <si>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</si>
  <si>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</si>
  <si>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</si>
  <si>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</si>
  <si>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</si>
  <si>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</si>
  <si>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</si>
  <si>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</si>
  <si>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</si>
  <si>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</si>
  <si>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</si>
  <si>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</si>
  <si>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</si>
  <si>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</si>
  <si>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</si>
  <si>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</si>
  <si>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</si>
  <si>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</si>
  <si>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</si>
  <si>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</si>
  <si>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</si>
  <si>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</si>
  <si>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</si>
  <si>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</si>
  <si>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</si>
  <si>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</si>
  <si>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</si>
  <si>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</si>
  <si>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</si>
  <si>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</si>
  <si>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</si>
  <si>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</si>
  <si>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</si>
  <si>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</si>
  <si>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</si>
  <si>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</si>
  <si>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</si>
  <si>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</si>
  <si>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</si>
  <si>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</si>
  <si>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</si>
  <si>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</si>
  <si>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</si>
  <si>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</si>
  <si>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</si>
  <si>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</si>
  <si>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</si>
  <si>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</si>
  <si>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</si>
  <si>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</si>
  <si>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</si>
  <si>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</si>
  <si>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</si>
  <si>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</si>
  <si>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</si>
  <si>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</si>
  <si>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</si>
  <si>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</si>
  <si>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</si>
  <si>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</si>
  <si>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</si>
  <si>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</si>
  <si>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</si>
  <si>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</si>
  <si>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</si>
  <si>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</si>
  <si>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</si>
  <si>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</si>
  <si>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</si>
  <si>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</si>
  <si>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</si>
  <si>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</si>
  <si>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</si>
  <si>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</si>
  <si>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</si>
  <si>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</si>
  <si>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</si>
  <si>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</si>
  <si>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</si>
  <si>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</si>
  <si>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</si>
  <si>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</si>
  <si>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</si>
  <si>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</si>
  <si>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</si>
  <si>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</si>
  <si>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</si>
  <si>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</si>
  <si>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</si>
  <si>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</si>
  <si>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</si>
  <si>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</si>
  <si>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</si>
  <si>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</si>
  <si>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</si>
  <si>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</si>
  <si>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</si>
  <si>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</si>
  <si>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</si>
  <si>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</si>
  <si>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</si>
  <si>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</si>
  <si>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</si>
  <si>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</si>
  <si>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</si>
  <si>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</si>
  <si>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</si>
  <si>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</si>
  <si>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</si>
  <si>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</si>
  <si>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</si>
  <si>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</si>
  <si>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</si>
  <si>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</si>
  <si>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</si>
  <si>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</si>
  <si>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</si>
  <si>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</si>
  <si>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</si>
  <si>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</si>
  <si>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</si>
  <si>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</si>
  <si>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</si>
  <si>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</si>
  <si>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</si>
  <si>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</si>
  <si>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</si>
  <si>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</si>
  <si>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</si>
  <si>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</si>
  <si>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</si>
  <si>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</si>
  <si>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</si>
  <si>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</si>
  <si>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</si>
  <si>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</si>
  <si>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</si>
  <si>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</si>
  <si>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</si>
  <si>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</si>
  <si>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</si>
  <si>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</si>
  <si>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</si>
  <si>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</si>
  <si>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</si>
  <si>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</si>
  <si>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</si>
  <si>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</si>
  <si>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</si>
  <si>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</si>
  <si>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</si>
  <si>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</si>
  <si>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</si>
  <si>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</si>
  <si>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</si>
  <si>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</si>
  <si>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</si>
  <si>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</si>
  <si>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</si>
  <si>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</si>
  <si>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</si>
  <si>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</si>
  <si>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</si>
  <si>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</si>
  <si>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</si>
  <si>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</si>
  <si>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</si>
  <si>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</si>
  <si>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</si>
  <si>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</si>
  <si>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</si>
  <si>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</si>
  <si>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</si>
  <si>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</si>
  <si>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</si>
  <si>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</si>
  <si>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</si>
  <si>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</si>
  <si>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</si>
  <si>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</si>
  <si>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</si>
  <si>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</si>
  <si>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</si>
  <si>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</si>
  <si>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</si>
  <si>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</si>
  <si>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</si>
  <si>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</si>
  <si>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</si>
  <si>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</si>
  <si>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</si>
  <si>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</si>
  <si>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</si>
  <si>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</si>
  <si>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</si>
  <si>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</si>
  <si>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</si>
  <si>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</si>
  <si>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</si>
  <si>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</si>
  <si>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</si>
  <si>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</si>
  <si>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</si>
  <si>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</si>
  <si>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</si>
  <si>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</si>
  <si>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</si>
  <si>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</si>
  <si>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</si>
  <si>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</si>
  <si>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</si>
  <si>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</si>
  <si>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</si>
  <si>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</si>
  <si>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</si>
  <si>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</si>
  <si>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</si>
  <si>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</si>
  <si>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</si>
  <si>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</si>
  <si>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</si>
  <si>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</si>
  <si>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</si>
  <si>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</si>
  <si>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</si>
  <si>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</si>
  <si>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</si>
  <si>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</si>
  <si>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</si>
  <si>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</si>
  <si>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</si>
  <si>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</si>
  <si>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</si>
  <si>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</si>
  <si>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</si>
  <si>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</si>
  <si>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</si>
  <si>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</si>
  <si>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</si>
  <si>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</si>
  <si>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</si>
  <si>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</si>
  <si>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</si>
  <si>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</si>
  <si>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</si>
  <si>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</si>
  <si>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</si>
  <si>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</si>
  <si>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</si>
  <si>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</si>
  <si>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</si>
  <si>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</si>
  <si>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</si>
  <si>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</si>
  <si>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</si>
  <si>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</si>
  <si>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</si>
  <si>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</si>
  <si>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</si>
  <si>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</si>
  <si>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</si>
  <si>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</si>
  <si>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</si>
  <si>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</si>
  <si>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</si>
  <si>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</si>
  <si>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</si>
  <si>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</si>
  <si>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</si>
  <si>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</si>
  <si>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</si>
  <si>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</si>
  <si>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</si>
  <si>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</si>
  <si>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</si>
  <si>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</si>
  <si>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</si>
  <si>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</si>
  <si>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</si>
  <si>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</si>
  <si>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</si>
  <si>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</si>
  <si>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</si>
  <si>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</si>
  <si>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</si>
  <si>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</si>
  <si>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</si>
  <si>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</si>
  <si>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</si>
  <si>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</si>
  <si>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</si>
  <si>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</si>
  <si>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</si>
  <si>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</si>
  <si>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</si>
  <si>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</si>
  <si>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</si>
  <si>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</si>
  <si>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</si>
  <si>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</si>
  <si>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</si>
  <si>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</si>
  <si>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</si>
  <si>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</si>
  <si>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</si>
  <si>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</si>
  <si>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</si>
  <si>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</si>
  <si>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</si>
  <si>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</si>
  <si>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</si>
  <si>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</si>
  <si>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</si>
  <si>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</si>
  <si>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</si>
  <si>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</si>
  <si>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</si>
  <si>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</si>
  <si>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</si>
  <si>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</si>
  <si>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</si>
  <si>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</si>
  <si>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</si>
  <si>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</si>
  <si>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</si>
  <si>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</si>
  <si>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</si>
  <si>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</si>
  <si>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</si>
  <si>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</si>
  <si>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</si>
  <si>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</si>
  <si>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</si>
  <si>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</si>
  <si>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</si>
  <si>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</si>
  <si>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</si>
  <si>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</si>
  <si>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</si>
  <si>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</si>
  <si>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</si>
  <si>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</si>
  <si>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</si>
  <si>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</si>
  <si>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</si>
  <si>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</si>
  <si>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</si>
  <si>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</si>
  <si>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</si>
  <si>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</si>
  <si>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</si>
  <si>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</si>
  <si>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</si>
  <si>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</si>
  <si>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</si>
  <si>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</si>
  <si>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</si>
  <si>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</si>
  <si>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</si>
  <si>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</si>
  <si>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</si>
  <si>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</si>
  <si>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</si>
  <si>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</si>
  <si>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</si>
  <si>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</si>
  <si>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</si>
  <si>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</si>
  <si>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</si>
  <si>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</si>
  <si>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</si>
  <si>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</si>
  <si>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</si>
  <si>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</si>
  <si>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</si>
  <si>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</si>
  <si>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</si>
  <si>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</si>
  <si>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</si>
  <si>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</si>
  <si>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</si>
  <si>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</si>
  <si>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</si>
  <si>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</si>
  <si>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</si>
  <si>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</si>
  <si>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</si>
  <si>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</si>
  <si>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</si>
  <si>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</si>
  <si>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</si>
  <si>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</si>
  <si>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</si>
  <si>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</si>
  <si>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</si>
  <si>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</si>
  <si>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</si>
  <si>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</si>
  <si>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</si>
  <si>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</si>
  <si>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</si>
  <si>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</si>
  <si>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</si>
  <si>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</si>
  <si>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</si>
  <si>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</si>
  <si>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</si>
  <si>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</si>
  <si>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</si>
  <si>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</si>
  <si>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</si>
  <si>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</si>
  <si>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</si>
  <si>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</si>
  <si>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</si>
  <si>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</si>
  <si>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</si>
  <si>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</si>
  <si>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</si>
  <si>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</si>
  <si>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</si>
  <si>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</si>
  <si>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</si>
  <si>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</si>
  <si>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</si>
  <si>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</si>
  <si>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</si>
  <si>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</si>
  <si>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</si>
  <si>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</si>
  <si>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</si>
  <si>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</si>
  <si>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</si>
  <si>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</si>
  <si>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</si>
  <si>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</si>
  <si>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</si>
  <si>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</si>
  <si>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</si>
  <si>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</si>
  <si>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</si>
  <si>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</si>
  <si>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</si>
  <si>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</si>
  <si>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</si>
  <si>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</si>
  <si>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</si>
  <si>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</si>
  <si>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</si>
  <si>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</si>
  <si>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</si>
  <si>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</si>
  <si>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</si>
  <si>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</si>
  <si>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</si>
  <si>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</si>
  <si>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</si>
  <si>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</si>
  <si>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</si>
  <si>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</si>
  <si>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</si>
  <si>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</si>
  <si>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</si>
  <si>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</si>
  <si>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</si>
  <si>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</si>
  <si>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</si>
  <si>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</si>
  <si>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</si>
  <si>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</si>
  <si>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</si>
  <si>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</si>
  <si>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</si>
  <si>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</si>
  <si>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</si>
  <si>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</si>
  <si>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</si>
  <si>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</si>
  <si>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</si>
  <si>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</si>
  <si>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</si>
  <si>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</si>
  <si>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</si>
  <si>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</si>
  <si>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</si>
  <si>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</si>
  <si>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</si>
  <si>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</si>
  <si>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</si>
  <si>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</si>
  <si>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</si>
  <si>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</si>
  <si>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</si>
  <si>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</si>
  <si>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</si>
  <si>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</si>
  <si>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</si>
  <si>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</si>
  <si>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</si>
  <si>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</si>
  <si>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</si>
  <si>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</si>
  <si>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</si>
  <si>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</si>
  <si>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</si>
  <si>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</si>
  <si>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</si>
  <si>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</si>
  <si>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</si>
  <si>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</si>
  <si>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</si>
  <si>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</si>
  <si>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</si>
  <si>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</si>
  <si>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</si>
  <si>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</si>
  <si>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</si>
  <si>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</si>
  <si>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</si>
  <si>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</si>
  <si>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</si>
  <si>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</si>
  <si>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</si>
  <si>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</si>
  <si>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</si>
  <si>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</si>
  <si>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</si>
  <si>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</si>
  <si>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</si>
  <si>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</si>
  <si>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</si>
  <si>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</si>
  <si>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</si>
  <si>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</si>
  <si>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</si>
  <si>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</si>
  <si>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</si>
  <si>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</si>
  <si>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</si>
  <si>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</si>
  <si>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</si>
  <si>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</si>
  <si>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</si>
  <si>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</si>
  <si>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</si>
  <si>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</si>
  <si>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</si>
  <si>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</si>
  <si>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</si>
  <si>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</si>
  <si>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</si>
  <si>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</si>
  <si>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</si>
  <si>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</si>
  <si>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</si>
  <si>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</si>
  <si>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</si>
  <si>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</si>
  <si>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</si>
  <si>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</si>
  <si>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</si>
  <si>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</si>
  <si>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</si>
  <si>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</si>
  <si>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</si>
  <si>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</si>
  <si>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</si>
  <si>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</si>
  <si>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</si>
  <si>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</si>
  <si>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</si>
  <si>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</si>
  <si>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</si>
  <si>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</si>
  <si>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</si>
  <si>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</si>
  <si>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</si>
  <si>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</si>
  <si>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</si>
  <si>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</si>
  <si>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</si>
  <si>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</si>
  <si>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</si>
  <si>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</si>
  <si>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</si>
  <si>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</si>
  <si>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</si>
  <si>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</si>
  <si>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</si>
  <si>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</si>
  <si>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</si>
  <si>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</si>
  <si>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</si>
  <si>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</si>
  <si>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</si>
  <si>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</si>
  <si>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</si>
  <si>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</si>
  <si>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</si>
  <si>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</si>
  <si>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</si>
  <si>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</si>
  <si>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</si>
  <si>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</si>
  <si>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</si>
  <si>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</si>
  <si>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</si>
  <si>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</si>
  <si>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</si>
  <si>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</si>
  <si>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</si>
  <si>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</si>
  <si>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</si>
  <si>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</si>
  <si>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</si>
  <si>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</si>
  <si>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</si>
  <si>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</si>
  <si>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</si>
  <si>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</si>
  <si>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</si>
  <si>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</si>
  <si>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</si>
  <si>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</si>
  <si>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</si>
  <si>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</si>
  <si>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</si>
  <si>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</si>
  <si>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</si>
  <si>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</si>
  <si>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</si>
  <si>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</si>
  <si>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</si>
  <si>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</si>
  <si>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</si>
  <si>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</si>
  <si>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</si>
  <si>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</si>
  <si>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</si>
  <si>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</si>
  <si>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</si>
  <si>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</si>
  <si>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</si>
  <si>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</si>
  <si>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</si>
  <si>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</si>
  <si>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</si>
  <si>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</si>
  <si>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</si>
  <si>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</si>
  <si>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</si>
  <si>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</si>
  <si>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</si>
  <si>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</si>
  <si>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</si>
  <si>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</si>
  <si>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</si>
  <si>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</si>
  <si>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</si>
  <si>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</si>
  <si>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</si>
  <si>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</si>
  <si>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</si>
  <si>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</si>
  <si>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</si>
  <si>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</si>
  <si>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</si>
  <si>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</si>
  <si>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</si>
  <si>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</si>
  <si>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</si>
  <si>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</si>
  <si>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</si>
  <si>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</si>
  <si>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</si>
  <si>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</si>
  <si>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</si>
  <si>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</si>
  <si>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</si>
  <si>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</si>
  <si>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</si>
  <si>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</si>
  <si>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</si>
  <si>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</si>
  <si>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</si>
  <si>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</si>
  <si>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</si>
  <si>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</si>
  <si>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</si>
  <si>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</si>
  <si>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</si>
  <si>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</si>
  <si>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</si>
  <si>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</si>
  <si>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</si>
  <si>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</si>
  <si>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</si>
  <si>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</si>
  <si>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</si>
  <si>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</si>
  <si>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</si>
  <si>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</si>
  <si>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</si>
  <si>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</si>
  <si>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</si>
  <si>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</si>
  <si>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</si>
  <si>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</si>
  <si>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</si>
  <si>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</si>
  <si>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</si>
  <si>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</si>
  <si>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</si>
  <si>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</si>
  <si>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</si>
  <si>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</si>
  <si>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</si>
  <si>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</si>
  <si>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</si>
  <si>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</si>
  <si>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</si>
  <si>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</si>
  <si>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</si>
  <si>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</si>
  <si>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</si>
  <si>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</si>
  <si>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</si>
  <si>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</si>
  <si>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</si>
  <si>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</si>
  <si>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</si>
  <si>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</si>
  <si>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</si>
  <si>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</si>
  <si>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</si>
  <si>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</si>
  <si>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</si>
  <si>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</si>
  <si>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</si>
  <si>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</si>
  <si>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</si>
  <si>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</si>
  <si>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</si>
  <si>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</si>
  <si>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</si>
  <si>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</si>
  <si>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</si>
  <si>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</si>
  <si>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</si>
  <si>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</si>
  <si>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</si>
  <si>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</si>
  <si>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</si>
  <si>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</si>
  <si>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</si>
  <si>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</si>
  <si>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</si>
  <si>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</si>
  <si>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</si>
  <si>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</si>
  <si>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</si>
  <si>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</si>
  <si>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</si>
  <si>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</si>
  <si>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</si>
  <si>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</si>
  <si>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</si>
  <si>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</si>
  <si>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</si>
  <si>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</si>
  <si>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</si>
  <si>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</si>
  <si>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</si>
  <si>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</si>
  <si>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</si>
  <si>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</si>
  <si>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</si>
  <si>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</si>
  <si>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</si>
  <si>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</si>
  <si>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</si>
  <si>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</si>
  <si>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</si>
  <si>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</si>
  <si>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</si>
  <si>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</si>
  <si>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</si>
  <si>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</si>
  <si>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</si>
  <si>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</si>
  <si>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</si>
  <si>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</si>
  <si>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</si>
  <si>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</si>
  <si>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</si>
  <si>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</si>
  <si>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</si>
  <si>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</si>
  <si>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</si>
  <si>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</si>
  <si>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</si>
  <si>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</si>
  <si>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</si>
  <si>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</si>
  <si>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</si>
  <si>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</si>
  <si>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</si>
  <si>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</si>
  <si>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</si>
  <si>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</si>
  <si>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</si>
  <si>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</si>
  <si>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</si>
  <si>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</si>
  <si>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</si>
  <si>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</si>
  <si>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</si>
  <si>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</si>
  <si>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</si>
  <si>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</si>
  <si>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</si>
  <si>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</si>
  <si>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</si>
  <si>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</si>
  <si>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</si>
  <si>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</si>
  <si>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</si>
  <si>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</si>
  <si>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</si>
  <si>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</si>
  <si>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</si>
  <si>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</si>
  <si>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</si>
  <si>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</si>
  <si>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</si>
  <si>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</si>
  <si>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</si>
  <si>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</si>
  <si>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</si>
  <si>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</si>
  <si>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</si>
  <si>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</si>
  <si>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</si>
  <si>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</si>
  <si>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</si>
  <si>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</si>
  <si>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</si>
  <si>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</si>
  <si>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</si>
  <si>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</si>
  <si>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</si>
  <si>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</si>
  <si>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</si>
  <si>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</si>
  <si>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</si>
  <si>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</si>
  <si>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</si>
  <si>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</si>
  <si>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</si>
  <si>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</si>
  <si>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</si>
  <si>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</si>
  <si>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</si>
  <si>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</si>
  <si>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</si>
  <si>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</si>
  <si>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</si>
  <si>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</si>
  <si>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</si>
  <si>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</si>
  <si>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</si>
  <si>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</si>
  <si>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</si>
  <si>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</si>
  <si>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</si>
  <si>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</si>
  <si>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</si>
  <si>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</si>
  <si>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</si>
  <si>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</si>
  <si>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</si>
  <si>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</si>
  <si>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</si>
  <si>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</si>
  <si>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</si>
  <si>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</si>
  <si>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</si>
  <si>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</si>
  <si>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</si>
  <si>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</si>
  <si>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</si>
  <si>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</si>
  <si>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</si>
  <si>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</si>
  <si>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</si>
  <si>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</si>
  <si>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</si>
  <si>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</si>
  <si>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</si>
  <si>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</si>
  <si>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</si>
  <si>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</si>
  <si>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</si>
  <si>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</si>
  <si>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</si>
  <si>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</si>
  <si>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</si>
  <si>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</si>
  <si>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</si>
  <si>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</si>
  <si>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</si>
  <si>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</si>
  <si>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</si>
  <si>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</si>
  <si>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</si>
  <si>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</si>
  <si>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</si>
  <si>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</si>
  <si>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</si>
  <si>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</si>
  <si>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</si>
  <si>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</si>
  <si>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</si>
  <si>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</si>
  <si>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</si>
  <si>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</si>
  <si>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</si>
  <si>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</si>
  <si>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</si>
  <si>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</si>
  <si>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</si>
  <si>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</si>
  <si>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</si>
  <si>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</si>
  <si>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</si>
  <si>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</si>
  <si>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</si>
  <si>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</si>
  <si>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</si>
  <si>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</si>
  <si>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</si>
  <si>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</si>
  <si>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</si>
  <si>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</si>
  <si>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</si>
  <si>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</si>
  <si>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</si>
  <si>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</si>
  <si>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</si>
  <si>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</si>
  <si>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</si>
  <si>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</si>
  <si>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</si>
  <si>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</si>
  <si>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</si>
  <si>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</si>
  <si>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</si>
  <si>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</si>
  <si>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</si>
  <si>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</si>
  <si>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</si>
  <si>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</si>
  <si>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</si>
  <si>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</si>
  <si>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</si>
  <si>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</si>
  <si>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</si>
  <si>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</si>
  <si>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</si>
  <si>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</si>
  <si>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</si>
  <si>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</si>
  <si>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</si>
  <si>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</si>
  <si>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</si>
  <si>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</si>
  <si>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</si>
  <si>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</si>
  <si>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</si>
  <si>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</si>
  <si>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</si>
  <si>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</si>
  <si>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</si>
  <si>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</si>
  <si>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</si>
  <si>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</si>
  <si>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</si>
  <si>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</si>
  <si>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</si>
  <si>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</si>
  <si>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</si>
  <si>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</si>
  <si>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</si>
  <si>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</si>
  <si>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</si>
  <si>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</si>
  <si>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</si>
  <si>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</si>
  <si>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</si>
  <si>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</si>
  <si>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</si>
  <si>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</si>
  <si>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</si>
  <si>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</si>
  <si>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</si>
  <si>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</si>
  <si>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</si>
  <si>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</si>
  <si>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</si>
  <si>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</si>
  <si>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</si>
  <si>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</si>
  <si>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</si>
  <si>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</si>
  <si>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</si>
  <si>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</si>
  <si>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</si>
  <si>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</si>
  <si>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</si>
  <si>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</si>
  <si>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</si>
  <si>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</si>
  <si>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</si>
  <si>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</si>
  <si>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</si>
  <si>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</si>
  <si>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</si>
  <si>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</si>
  <si>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</si>
  <si>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</si>
  <si>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</si>
  <si>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</si>
  <si>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</si>
  <si>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</si>
  <si>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</si>
  <si>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</si>
  <si>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</si>
  <si>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</si>
  <si>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</si>
  <si>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</si>
  <si>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</si>
  <si>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</si>
  <si>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</si>
  <si>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</si>
  <si>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</si>
  <si>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</si>
  <si>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</si>
  <si>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</si>
  <si>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</si>
  <si>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</si>
  <si>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</si>
  <si>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</si>
  <si>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</si>
  <si>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</si>
  <si>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</si>
  <si>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</si>
  <si>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</si>
  <si>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</si>
  <si>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</si>
  <si>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</si>
  <si>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</si>
  <si>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</si>
  <si>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</si>
  <si>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</si>
  <si>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</si>
  <si>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</si>
  <si>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</si>
  <si>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</si>
  <si>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</si>
  <si>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</si>
  <si>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</si>
  <si>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</si>
  <si>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</si>
  <si>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</si>
  <si>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</si>
  <si>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</si>
  <si>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</si>
  <si>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</si>
  <si>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</si>
  <si>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</si>
  <si>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</si>
  <si>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</si>
  <si>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</si>
  <si>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</si>
  <si>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</si>
  <si>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</si>
  <si>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</si>
  <si>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</si>
  <si>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</si>
  <si>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</si>
  <si>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</si>
  <si>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</si>
  <si>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</si>
  <si>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</si>
  <si>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</si>
  <si>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</si>
  <si>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</si>
  <si>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</si>
  <si>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</si>
  <si>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</si>
  <si>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</si>
  <si>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</si>
  <si>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</si>
  <si>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</si>
  <si>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</si>
  <si>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</si>
  <si>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</si>
  <si>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</si>
  <si>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</si>
  <si>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</si>
  <si>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</si>
  <si>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</si>
  <si>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</si>
  <si>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</si>
  <si>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</si>
  <si>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</si>
  <si>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</si>
  <si>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</si>
  <si>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</si>
  <si>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</si>
  <si>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</si>
  <si>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</si>
  <si>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</si>
  <si>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</si>
  <si>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</si>
  <si>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</si>
  <si>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</si>
  <si>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</si>
  <si>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</si>
  <si>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</si>
  <si>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</si>
  <si>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</si>
  <si>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</si>
  <si>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</si>
  <si>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</si>
  <si>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</si>
  <si>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</si>
  <si>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</si>
  <si>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</si>
  <si>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</si>
  <si>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</si>
  <si>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</si>
  <si>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</si>
  <si>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</si>
  <si>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</si>
  <si>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</si>
  <si>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</si>
  <si>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</si>
  <si>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</si>
  <si>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</si>
  <si>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</si>
  <si>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</si>
  <si>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</si>
  <si>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</si>
  <si>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</si>
  <si>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</si>
  <si>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</si>
  <si>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</si>
  <si>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</si>
  <si>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</si>
  <si>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</si>
  <si>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</si>
  <si>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</si>
  <si>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</si>
  <si>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</si>
  <si>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</si>
  <si>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</si>
  <si>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</si>
  <si>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</si>
  <si>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</si>
  <si>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</si>
  <si>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</si>
  <si>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</si>
  <si>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</si>
  <si>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</si>
  <si>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</si>
  <si>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</si>
  <si>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</si>
  <si>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</si>
  <si>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</si>
  <si>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</si>
  <si>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</si>
  <si>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</si>
  <si>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</si>
  <si>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</si>
  <si>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</si>
  <si>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</si>
  <si>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</si>
  <si>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</si>
  <si>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</si>
  <si>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</si>
  <si>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</si>
  <si>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</si>
  <si>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</si>
  <si>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</si>
  <si>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</si>
  <si>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</si>
  <si>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</si>
  <si>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</si>
  <si>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</si>
  <si>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</si>
  <si>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</si>
  <si>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</si>
  <si>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</si>
  <si>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</si>
  <si>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</si>
  <si>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</si>
  <si>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</si>
  <si>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</si>
  <si>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</si>
  <si>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</si>
  <si>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</si>
  <si>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</si>
  <si>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</si>
  <si>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</si>
  <si>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</si>
  <si>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</si>
  <si>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</si>
  <si>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</si>
  <si>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</si>
  <si>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</si>
  <si>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</si>
  <si>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</si>
  <si>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</si>
  <si>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</si>
  <si>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</si>
  <si>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</si>
  <si>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</si>
  <si>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</si>
  <si>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</si>
  <si>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</si>
  <si>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</si>
  <si>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</si>
  <si>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</si>
  <si>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</si>
  <si>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</si>
  <si>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</si>
  <si>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</si>
  <si>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</si>
  <si>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</si>
  <si>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</si>
  <si>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</si>
  <si>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</si>
  <si>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</si>
  <si>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</si>
  <si>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</si>
  <si>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</si>
  <si>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</si>
  <si>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</si>
  <si>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</si>
  <si>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</si>
  <si>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</si>
  <si>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</si>
  <si>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</si>
  <si>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</si>
  <si>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</si>
  <si>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</si>
  <si>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</si>
  <si>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</si>
  <si>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</si>
  <si>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</si>
  <si>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</si>
  <si>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</si>
  <si>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</si>
  <si>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</si>
  <si>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</si>
  <si>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</si>
  <si>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</si>
  <si>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</si>
  <si>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</si>
  <si>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</si>
  <si>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</si>
  <si>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</si>
  <si>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</si>
  <si>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</si>
  <si>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</si>
  <si>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</si>
  <si>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</si>
  <si>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</si>
  <si>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</si>
  <si>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</si>
  <si>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</si>
  <si>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</si>
  <si>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</si>
  <si>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</si>
  <si>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</si>
  <si>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</si>
  <si>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</si>
  <si>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</si>
  <si>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</si>
  <si>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</si>
  <si>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</si>
  <si>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</si>
  <si>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</si>
  <si>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</si>
  <si>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</si>
  <si>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</si>
  <si>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</si>
  <si>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</si>
  <si>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</si>
  <si>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</si>
  <si>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</si>
  <si>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</si>
  <si>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</si>
  <si>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</si>
  <si>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</si>
  <si>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</si>
  <si>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</si>
  <si>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</si>
  <si>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</si>
  <si>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</si>
  <si>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</si>
  <si>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</si>
  <si>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</si>
  <si>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</si>
  <si>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</si>
  <si>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</si>
  <si>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</si>
  <si>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</si>
  <si>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</si>
  <si>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</si>
  <si>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</si>
  <si>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</si>
  <si>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</si>
  <si>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</si>
  <si>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</si>
  <si>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</si>
  <si>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</si>
  <si>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</si>
  <si>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</si>
  <si>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</si>
  <si>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</si>
  <si>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</si>
  <si>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</si>
  <si>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</si>
  <si>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</si>
  <si>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</si>
  <si>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</si>
  <si>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</si>
  <si>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</si>
  <si>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</si>
  <si>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</si>
  <si>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</si>
  <si>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</si>
  <si>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</si>
  <si>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</si>
  <si>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</si>
  <si>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</si>
  <si>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</si>
  <si>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</si>
  <si>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</si>
  <si>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</si>
  <si>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</si>
  <si>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</si>
  <si>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</si>
  <si>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</si>
  <si>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</si>
  <si>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</si>
  <si>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</si>
  <si>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</si>
  <si>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</si>
  <si>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</si>
  <si>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</si>
  <si>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</si>
  <si>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</si>
  <si>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</si>
  <si>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</si>
  <si>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</si>
  <si>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</si>
  <si>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</si>
  <si>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</si>
  <si>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</si>
  <si>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</si>
  <si>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</si>
  <si>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</si>
  <si>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</si>
  <si>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</si>
  <si>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</si>
  <si>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</si>
  <si>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</si>
  <si>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</si>
  <si>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</si>
  <si>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</si>
  <si>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</si>
  <si>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</si>
  <si>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</si>
  <si>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</si>
  <si>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</si>
  <si>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</si>
  <si>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</si>
  <si>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</si>
  <si>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</si>
  <si>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</si>
  <si>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</si>
  <si>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</si>
  <si>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</si>
  <si>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</si>
  <si>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</si>
  <si>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</si>
  <si>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</si>
  <si>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</si>
  <si>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</si>
  <si>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</si>
  <si>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</si>
  <si>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</si>
  <si>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</si>
  <si>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</si>
  <si>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</si>
  <si>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</si>
  <si>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</si>
  <si>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</si>
  <si>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</si>
  <si>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</si>
  <si>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</si>
  <si>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</si>
  <si>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</si>
  <si>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</si>
  <si>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</si>
  <si>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</si>
  <si>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</si>
  <si>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</si>
  <si>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</si>
  <si>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</si>
  <si>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</si>
  <si>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</si>
  <si>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</si>
  <si>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</si>
  <si>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</si>
  <si>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</si>
  <si>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</si>
  <si>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</si>
  <si>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</si>
  <si>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</si>
  <si>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</si>
  <si>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</si>
  <si>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</si>
  <si>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</si>
  <si>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</si>
  <si>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</si>
  <si>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</si>
  <si>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</si>
  <si>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</si>
  <si>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</si>
  <si>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</si>
  <si>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</si>
  <si>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</si>
  <si>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</si>
  <si>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</si>
  <si>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</si>
  <si>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</si>
  <si>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</si>
  <si>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</si>
  <si>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</si>
  <si>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</si>
  <si>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</si>
  <si>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</si>
  <si>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</si>
  <si>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</si>
  <si>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</si>
  <si>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</si>
  <si>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</si>
  <si>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</si>
  <si>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</si>
  <si>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</si>
  <si>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</si>
  <si>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</si>
  <si>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</si>
  <si>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</si>
  <si>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</si>
  <si>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</si>
  <si>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</si>
  <si>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</si>
  <si>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</si>
  <si>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</si>
  <si>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</si>
  <si>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</si>
  <si>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</si>
  <si>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</si>
  <si>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</si>
  <si>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</si>
  <si>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</si>
  <si>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</si>
  <si>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</si>
  <si>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</si>
  <si>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</si>
  <si>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</si>
  <si>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</si>
  <si>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</si>
  <si>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</si>
  <si>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</si>
  <si>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</si>
  <si>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</si>
  <si>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</si>
  <si>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</si>
  <si>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</si>
  <si>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</si>
  <si>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</si>
  <si>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</si>
  <si>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</si>
  <si>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</si>
  <si>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</si>
  <si>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</si>
  <si>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</si>
  <si>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</si>
  <si>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</si>
  <si>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</si>
  <si>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</si>
  <si>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</si>
  <si>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</si>
  <si>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</si>
  <si>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</si>
  <si>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</si>
  <si>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</si>
  <si>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</si>
  <si>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</si>
  <si>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</si>
  <si>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</si>
  <si>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</si>
  <si>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</si>
  <si>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</si>
  <si>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</si>
  <si>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</si>
  <si>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</si>
  <si>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</si>
  <si>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</si>
  <si>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</si>
  <si>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</si>
  <si>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</si>
  <si>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</si>
  <si>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</si>
  <si>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</si>
  <si>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</si>
  <si>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</si>
  <si>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</si>
  <si>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</si>
  <si>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</si>
  <si>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</si>
  <si>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</si>
  <si>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</si>
  <si>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</si>
  <si>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</si>
  <si>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</si>
  <si>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</si>
  <si>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</si>
  <si>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</si>
  <si>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</si>
  <si>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</si>
  <si>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</si>
  <si>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</si>
  <si>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</si>
  <si>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</si>
  <si>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</si>
  <si>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</si>
  <si>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</si>
  <si>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</si>
  <si>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</si>
  <si>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</si>
  <si>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</si>
  <si>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</si>
  <si>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</si>
  <si>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</si>
  <si>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</si>
  <si>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</si>
  <si>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</si>
  <si>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</si>
  <si>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</si>
  <si>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</si>
  <si>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</si>
  <si>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</si>
  <si>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</si>
  <si>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</si>
  <si>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</si>
  <si>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</si>
  <si>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</si>
  <si>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</si>
  <si>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</si>
  <si>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</si>
  <si>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</si>
  <si>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</si>
  <si>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</si>
  <si>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</si>
  <si>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</si>
  <si>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</si>
  <si>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</si>
  <si>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</si>
  <si>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</si>
  <si>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</si>
  <si>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</si>
  <si>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</si>
  <si>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</si>
  <si>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</si>
  <si>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</si>
  <si>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</si>
  <si>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</si>
  <si>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</si>
  <si>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</si>
  <si>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</si>
  <si>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</si>
  <si>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</si>
  <si>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</si>
  <si>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</si>
  <si>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</si>
  <si>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</si>
  <si>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</si>
  <si>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</si>
  <si>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</si>
  <si>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</si>
  <si>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</si>
  <si>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</si>
  <si>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</si>
  <si>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</si>
  <si>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</si>
  <si>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</si>
  <si>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</si>
  <si>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</si>
  <si>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</si>
  <si>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</si>
  <si>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</si>
  <si>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</si>
  <si>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</si>
  <si>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</si>
  <si>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</si>
  <si>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</si>
  <si>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</si>
  <si>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</si>
  <si>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</si>
  <si>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</si>
  <si>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</si>
  <si>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</si>
  <si>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</si>
  <si>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</si>
  <si>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</si>
  <si>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</si>
  <si>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</si>
  <si>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</si>
  <si>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</si>
  <si>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</si>
  <si>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</si>
  <si>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</si>
  <si>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</si>
  <si>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</si>
  <si>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</si>
  <si>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</si>
  <si>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</si>
  <si>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</si>
  <si>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</si>
  <si>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</si>
  <si>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</si>
  <si>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</si>
  <si>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</si>
  <si>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</si>
  <si>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</si>
  <si>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</si>
  <si>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</si>
  <si>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</si>
  <si>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</si>
  <si>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</si>
  <si>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</si>
  <si>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</si>
  <si>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</si>
  <si>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</si>
  <si>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</si>
  <si>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</si>
  <si>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</si>
  <si>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</si>
  <si>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</si>
  <si>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</si>
  <si>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</si>
  <si>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</si>
  <si>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</si>
  <si>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</si>
  <si>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</si>
  <si>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</si>
  <si>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</si>
  <si>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</si>
  <si>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</si>
  <si>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</si>
  <si>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</si>
  <si>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</si>
  <si>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</si>
  <si>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</si>
  <si>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</si>
  <si>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</si>
  <si>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</si>
  <si>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</si>
  <si>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</si>
  <si>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</si>
  <si>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</si>
  <si>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</si>
  <si>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</si>
  <si>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</si>
  <si>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</si>
  <si>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</si>
  <si>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</si>
  <si>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</si>
  <si>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</si>
  <si>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</si>
  <si>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</si>
  <si>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</si>
  <si>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</si>
  <si>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</si>
  <si>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</si>
  <si>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</si>
  <si>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</si>
  <si>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</si>
  <si>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</si>
  <si>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</si>
  <si>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</si>
  <si>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</si>
  <si>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</si>
  <si>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</si>
  <si>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</si>
  <si>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</si>
  <si>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</si>
  <si>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</si>
  <si>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</si>
  <si>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</si>
  <si>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</si>
  <si>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</si>
  <si>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</si>
  <si>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</si>
  <si>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</si>
  <si>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</si>
  <si>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</si>
  <si>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</si>
  <si>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</si>
  <si>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</si>
  <si>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</si>
  <si>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</si>
  <si>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</si>
  <si>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</si>
  <si>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</si>
  <si>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</si>
  <si>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</si>
  <si>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</si>
  <si>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</si>
  <si>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</si>
  <si>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</si>
  <si>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</si>
  <si>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</si>
  <si>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</si>
  <si>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</si>
  <si>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</si>
  <si>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</si>
  <si>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</si>
  <si>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</si>
  <si>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</si>
  <si>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</si>
  <si>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</si>
  <si>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</si>
  <si>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</si>
  <si>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</si>
  <si>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</si>
  <si>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</si>
  <si>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</si>
  <si>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</si>
  <si>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</si>
  <si>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</si>
  <si>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</si>
  <si>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</si>
  <si>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</si>
  <si>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</si>
  <si>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</si>
  <si>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</si>
  <si>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</si>
  <si>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</si>
  <si>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</si>
  <si>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</si>
  <si>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</si>
  <si>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</si>
  <si>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</si>
  <si>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</si>
  <si>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</si>
  <si>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</si>
  <si>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</si>
  <si>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</si>
  <si>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</si>
  <si>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</si>
  <si>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</si>
  <si>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</si>
  <si>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</si>
  <si>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</si>
  <si>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</si>
  <si>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</si>
  <si>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</si>
  <si>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</si>
  <si>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</si>
  <si>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</si>
  <si>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</si>
  <si>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</si>
  <si>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</si>
  <si>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</si>
  <si>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</si>
  <si>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</si>
  <si>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</si>
  <si>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</si>
  <si>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</si>
  <si>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</si>
  <si>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</si>
  <si>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</si>
  <si>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</si>
  <si>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</si>
  <si>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</si>
  <si>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</si>
  <si>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</si>
  <si>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</si>
  <si>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</si>
  <si>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</si>
  <si>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</si>
  <si>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</si>
  <si>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</si>
  <si>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</si>
  <si>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</si>
  <si>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</si>
  <si>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</si>
  <si>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</si>
  <si>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</si>
  <si>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</si>
  <si>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</si>
  <si>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</si>
  <si>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</si>
  <si>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</si>
  <si>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</si>
  <si>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</si>
  <si>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</si>
  <si>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</si>
  <si>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</si>
  <si>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</si>
  <si>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</si>
  <si>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</si>
  <si>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</si>
  <si>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</si>
  <si>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</si>
  <si>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</si>
  <si>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</si>
  <si>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</si>
  <si>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</si>
  <si>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</si>
  <si>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</si>
  <si>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</si>
  <si>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</si>
  <si>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</si>
  <si>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</si>
  <si>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</si>
  <si>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</si>
  <si>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</si>
  <si>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</si>
  <si>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</si>
  <si>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</si>
  <si>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</si>
  <si>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</si>
  <si>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</si>
  <si>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</si>
  <si>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</si>
  <si>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</si>
  <si>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</si>
  <si>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</si>
  <si>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</si>
  <si>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</si>
  <si>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</si>
  <si>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</si>
  <si>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</si>
  <si>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</si>
  <si>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</si>
  <si>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</si>
  <si>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</si>
  <si>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</si>
  <si>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</si>
  <si>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</si>
  <si>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</si>
  <si>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</si>
  <si>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</si>
  <si>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</si>
  <si>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</si>
  <si>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</si>
  <si>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</si>
  <si>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</si>
  <si>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</si>
  <si>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</si>
  <si>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</si>
  <si>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</si>
  <si>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</si>
  <si>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</si>
  <si>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</si>
  <si>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</si>
  <si>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</si>
  <si>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</si>
  <si>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</si>
  <si>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</si>
  <si>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</si>
  <si>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</si>
  <si>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</si>
  <si>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</si>
  <si>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</si>
  <si>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</si>
  <si>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</si>
  <si>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</si>
  <si>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</si>
  <si>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</si>
  <si>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</si>
  <si>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</si>
  <si>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</si>
  <si>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</si>
  <si>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</si>
  <si>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</si>
  <si>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</si>
  <si>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</si>
  <si>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</si>
  <si>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</si>
  <si>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</si>
  <si>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</si>
  <si>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</si>
  <si>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</si>
  <si>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</si>
  <si>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</si>
  <si>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</si>
  <si>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</si>
  <si>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</si>
  <si>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</si>
  <si>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</si>
  <si>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</si>
  <si>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</si>
  <si>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</si>
  <si>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</si>
  <si>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</si>
  <si>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</si>
  <si>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</si>
  <si>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</si>
  <si>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</si>
  <si>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</si>
  <si>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</si>
  <si>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</si>
  <si>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</si>
  <si>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</si>
  <si>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</si>
  <si>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</si>
  <si>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</si>
  <si>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</si>
  <si>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</si>
  <si>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</si>
  <si>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</si>
  <si>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</si>
  <si>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</si>
  <si>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</si>
  <si>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</si>
  <si>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</si>
  <si>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</si>
  <si>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</si>
  <si>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</si>
  <si>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</si>
  <si>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</si>
  <si>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</si>
  <si>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</si>
  <si>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</si>
  <si>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</si>
  <si>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</si>
  <si>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</si>
  <si>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</si>
  <si>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</si>
  <si>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</si>
  <si>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</si>
  <si>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</si>
  <si>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</si>
  <si>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</si>
  <si>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</si>
  <si>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</si>
  <si>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</si>
  <si>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</si>
  <si>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</si>
  <si>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</si>
  <si>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</si>
  <si>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</si>
  <si>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</si>
  <si>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</si>
  <si>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</si>
  <si>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</si>
  <si>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</si>
  <si>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</si>
  <si>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</si>
  <si>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</si>
  <si>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</si>
  <si>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</si>
  <si>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</si>
  <si>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</si>
  <si>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</si>
  <si>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</si>
  <si>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</si>
  <si>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</si>
  <si>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</si>
  <si>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</si>
  <si>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</si>
  <si>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</si>
  <si>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</si>
  <si>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</si>
  <si>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</si>
  <si>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</si>
  <si>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</si>
  <si>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</si>
  <si>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</si>
  <si>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</si>
  <si>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</si>
  <si>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</si>
  <si>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</si>
  <si>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</si>
  <si>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</si>
  <si>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</si>
  <si>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</si>
  <si>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</si>
  <si>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</si>
  <si>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</si>
  <si>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</si>
  <si>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</si>
  <si>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</si>
  <si>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</si>
  <si>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</si>
  <si>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</si>
  <si>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</si>
  <si>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</si>
  <si>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</si>
  <si>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</si>
  <si>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</si>
  <si>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</si>
  <si>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</si>
  <si>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</si>
  <si>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</si>
  <si>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</si>
  <si>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</si>
  <si>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</si>
  <si>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</si>
  <si>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</si>
  <si>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</si>
  <si>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</si>
  <si>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</si>
  <si>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</si>
  <si>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</si>
  <si>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</si>
  <si>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</si>
  <si>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</si>
  <si>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</si>
  <si>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</si>
  <si>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</si>
  <si>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</si>
  <si>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</si>
  <si>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</si>
  <si>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</si>
  <si>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</si>
  <si>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</si>
  <si>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</si>
  <si>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</si>
  <si>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</si>
  <si>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</si>
  <si>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</si>
  <si>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</si>
  <si>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</si>
  <si>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</si>
  <si>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</si>
  <si>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</si>
  <si>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</si>
  <si>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</si>
  <si>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</si>
  <si>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</si>
  <si>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</si>
  <si>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</si>
  <si>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</si>
  <si>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</si>
  <si>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</si>
  <si>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</si>
  <si>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</si>
  <si>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</si>
  <si>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</si>
  <si>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</si>
  <si>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</si>
  <si>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</si>
  <si>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</si>
  <si>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</si>
  <si>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</si>
  <si>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</si>
  <si>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</si>
  <si>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</si>
  <si>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</si>
  <si>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</si>
  <si>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</si>
  <si>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</si>
  <si>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</si>
  <si>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</si>
  <si>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</si>
  <si>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</si>
  <si>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</si>
  <si>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</si>
  <si>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</si>
  <si>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</si>
  <si>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</si>
  <si>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</si>
  <si>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</si>
  <si>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</si>
  <si>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</si>
  <si>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</si>
  <si>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</si>
  <si>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</si>
  <si>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</si>
  <si>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</si>
  <si>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</si>
  <si>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</si>
  <si>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</si>
  <si>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</si>
  <si>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</si>
  <si>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</si>
  <si>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</si>
  <si>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</si>
  <si>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</si>
  <si>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</si>
  <si>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</si>
  <si>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</si>
  <si>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</si>
  <si>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</si>
  <si>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</si>
  <si>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</si>
  <si>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</si>
  <si>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</si>
  <si>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</si>
  <si>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</si>
  <si>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</si>
  <si>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</si>
  <si>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</si>
  <si>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</si>
  <si>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</si>
  <si>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</si>
  <si>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</si>
  <si>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</si>
  <si>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</si>
  <si>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</si>
  <si>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</si>
  <si>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</si>
  <si>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</si>
  <si>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</si>
  <si>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</si>
  <si>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</si>
  <si>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</si>
  <si>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</si>
  <si>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</si>
  <si>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</si>
  <si>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</si>
  <si>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</si>
  <si>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</si>
  <si>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</si>
  <si>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</si>
  <si>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</si>
  <si>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</si>
  <si>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</si>
  <si>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</si>
  <si>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</si>
  <si>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</si>
  <si>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</si>
  <si>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</si>
  <si>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</si>
  <si>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</si>
  <si>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</si>
  <si>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</si>
  <si>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</si>
  <si>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</si>
  <si>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</si>
  <si>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</si>
  <si>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</si>
  <si>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</si>
  <si>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</si>
  <si>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</si>
  <si>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</si>
  <si>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</si>
  <si>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</si>
  <si>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</si>
  <si>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</si>
  <si>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</si>
  <si>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</si>
  <si>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</si>
  <si>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</si>
  <si>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</si>
  <si>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</si>
  <si>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</si>
  <si>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</si>
  <si>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</si>
  <si>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</si>
  <si>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</si>
  <si>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</si>
  <si>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</si>
  <si>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</si>
  <si>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</si>
  <si>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</si>
  <si>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</si>
  <si>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</si>
  <si>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</si>
  <si>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</si>
  <si>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</si>
  <si>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</si>
  <si>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</si>
  <si>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</si>
  <si>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</si>
  <si>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</si>
  <si>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</si>
  <si>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</si>
  <si>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</si>
  <si>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</si>
  <si>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</si>
  <si>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</si>
  <si>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</si>
  <si>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</si>
  <si>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</si>
  <si>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</si>
  <si>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</si>
  <si>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</si>
  <si>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</si>
  <si>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</si>
  <si>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</si>
  <si>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</si>
  <si>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</si>
  <si>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</si>
  <si>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</si>
  <si>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</si>
  <si>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</si>
  <si>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</si>
  <si>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</si>
  <si>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</si>
  <si>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</si>
  <si>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</si>
  <si>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</si>
  <si>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</si>
  <si>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</si>
  <si>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</si>
  <si>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</si>
  <si>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</si>
  <si>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</si>
  <si>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</si>
  <si>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</si>
  <si>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</si>
  <si>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</si>
  <si>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</si>
  <si>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</si>
  <si>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</si>
  <si>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</si>
  <si>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</si>
  <si>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</si>
  <si>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</si>
  <si>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</si>
  <si>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</si>
  <si>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</si>
  <si>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</si>
  <si>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</si>
  <si>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</si>
  <si>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</si>
  <si>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</si>
  <si>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</si>
  <si>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</si>
  <si>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</si>
  <si>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</si>
  <si>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</si>
  <si>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</si>
  <si>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</si>
  <si>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</si>
  <si>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</si>
  <si>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</si>
  <si>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</si>
  <si>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</si>
  <si>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</si>
  <si>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</si>
  <si>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</si>
  <si>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</si>
  <si>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</si>
  <si>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</si>
  <si>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</si>
  <si>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</si>
  <si>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</si>
  <si>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</si>
  <si>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</si>
  <si>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</si>
  <si>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</si>
  <si>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</si>
  <si>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</si>
  <si>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</si>
  <si>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</si>
  <si>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</si>
  <si>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</si>
  <si>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</si>
  <si>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</si>
  <si>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</si>
  <si>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</si>
  <si>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</si>
  <si>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</si>
  <si>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</si>
  <si>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</si>
  <si>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</si>
  <si>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</si>
  <si>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</si>
  <si>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</si>
  <si>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</si>
  <si>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</si>
  <si>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</si>
  <si>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</si>
  <si>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</si>
  <si>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</si>
  <si>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</si>
  <si>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</si>
  <si>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</si>
  <si>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</si>
  <si>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</si>
  <si>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</si>
  <si>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</si>
  <si>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</si>
  <si>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</si>
  <si>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</si>
  <si>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</si>
  <si>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</si>
  <si>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</si>
  <si>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</si>
  <si>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</si>
  <si>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</si>
  <si>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</si>
  <si>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</si>
  <si>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</si>
  <si>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</si>
  <si>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</si>
  <si>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</si>
  <si>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</si>
  <si>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</si>
  <si>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</si>
  <si>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</si>
  <si>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</si>
  <si>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</si>
  <si>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</si>
  <si>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</si>
  <si>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</si>
  <si>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</si>
  <si>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</si>
  <si>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</si>
  <si>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</si>
  <si>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</si>
  <si>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</si>
  <si>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</si>
  <si>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</si>
  <si>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</si>
  <si>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</si>
  <si>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</si>
  <si>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</si>
  <si>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</si>
  <si>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</si>
  <si>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</si>
  <si>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</si>
  <si>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</si>
  <si>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</si>
  <si>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</si>
  <si>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</si>
  <si>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</si>
  <si>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</si>
  <si>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</si>
  <si>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</si>
  <si>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</si>
  <si>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</si>
  <si>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</si>
  <si>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</si>
  <si>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</si>
  <si>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</si>
  <si>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</si>
  <si>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</si>
  <si>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</si>
  <si>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</si>
  <si>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</si>
  <si>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</si>
  <si>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</si>
  <si>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</si>
  <si>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</si>
  <si>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</si>
  <si>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</si>
  <si>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</si>
  <si>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</si>
  <si>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</si>
  <si>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</si>
  <si>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</si>
  <si>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</si>
  <si>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</si>
  <si>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</si>
  <si>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</si>
  <si>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</si>
  <si>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</si>
  <si>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</si>
  <si>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</si>
  <si>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</si>
  <si>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</si>
  <si>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</si>
  <si>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</si>
  <si>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</si>
  <si>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</si>
  <si>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</si>
  <si>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</si>
  <si>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</si>
  <si>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</si>
  <si>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</si>
  <si>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</si>
  <si>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</si>
  <si>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</si>
  <si>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</si>
  <si>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</si>
  <si>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</si>
  <si>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</si>
  <si>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</si>
  <si>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</si>
  <si>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</si>
  <si>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</si>
  <si>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</si>
  <si>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</si>
  <si>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</si>
  <si>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</si>
  <si>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</si>
  <si>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</si>
  <si>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</si>
  <si>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</si>
  <si>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</si>
  <si>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</si>
  <si>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</si>
  <si>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</si>
  <si>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</si>
  <si>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</si>
  <si>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</si>
  <si>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</si>
  <si>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</si>
  <si>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</si>
  <si>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</si>
  <si>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</si>
  <si>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</si>
  <si>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</si>
  <si>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</si>
  <si>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</si>
  <si>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</si>
  <si>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</si>
  <si>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</si>
  <si>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</si>
  <si>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</si>
  <si>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</si>
  <si>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</si>
  <si>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</si>
  <si>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</si>
  <si>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</si>
  <si>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</si>
  <si>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</si>
  <si>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</si>
  <si>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</si>
  <si>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</si>
  <si>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</si>
  <si>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</si>
  <si>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</si>
  <si>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</si>
  <si>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</si>
  <si>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</si>
  <si>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</si>
  <si>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</si>
  <si>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</si>
  <si>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</si>
  <si>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</si>
  <si>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</si>
  <si>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</si>
  <si>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</si>
  <si>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</si>
  <si>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</si>
  <si>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</si>
  <si>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</si>
  <si>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</si>
  <si>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</si>
  <si>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</si>
  <si>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</si>
  <si>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</si>
  <si>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</si>
  <si>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</si>
  <si>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</si>
  <si>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</si>
  <si>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</si>
  <si>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</si>
  <si>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</si>
  <si>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</si>
  <si>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</si>
  <si>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</si>
  <si>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</si>
  <si>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</si>
  <si>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</si>
  <si>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</si>
  <si>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</si>
  <si>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</si>
  <si>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</si>
  <si>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</si>
  <si>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</si>
  <si>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</si>
  <si>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</si>
  <si>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</si>
  <si>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</si>
  <si>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</si>
  <si>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</si>
  <si>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</si>
  <si>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</si>
  <si>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</si>
  <si>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</si>
  <si>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</si>
  <si>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</si>
  <si>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</si>
  <si>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</si>
  <si>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</si>
  <si>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</si>
  <si>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</si>
  <si>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</si>
  <si>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</si>
  <si>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</si>
  <si>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</si>
  <si>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</si>
  <si>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</si>
  <si>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</si>
  <si>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</si>
  <si>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</si>
  <si>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</si>
  <si>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</si>
  <si>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</si>
  <si>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</si>
  <si>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</si>
  <si>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</si>
  <si>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</si>
  <si>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</si>
  <si>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</si>
  <si>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</si>
  <si>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</si>
  <si>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</si>
  <si>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</si>
  <si>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</si>
  <si>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</si>
  <si>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</si>
  <si>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</si>
  <si>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</si>
  <si>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</si>
  <si>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</si>
  <si>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</si>
  <si>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</si>
  <si>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</si>
  <si>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</si>
  <si>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</si>
  <si>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</si>
  <si>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</si>
  <si>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</si>
  <si>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</si>
  <si>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</si>
  <si>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</si>
  <si>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</si>
  <si>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</si>
  <si>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</si>
  <si>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</si>
  <si>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</si>
  <si>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</si>
  <si>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</si>
  <si>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</si>
  <si>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</si>
  <si>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</si>
  <si>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</si>
  <si>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</si>
  <si>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</si>
  <si>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</si>
  <si>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</si>
  <si>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</si>
  <si>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</si>
  <si>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</si>
  <si>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</si>
  <si>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</si>
  <si>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</si>
  <si>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</si>
  <si>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</si>
  <si>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</si>
  <si>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</si>
  <si>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</si>
  <si>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</si>
  <si>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</si>
  <si>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</si>
  <si>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</si>
  <si>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</si>
  <si>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</si>
  <si>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</si>
  <si>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</si>
  <si>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</si>
  <si>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</si>
  <si>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</si>
  <si>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</si>
  <si>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</si>
  <si>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</si>
  <si>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</si>
  <si>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</si>
  <si>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</si>
  <si>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</si>
  <si>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</si>
  <si>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</si>
  <si>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</si>
  <si>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</si>
  <si>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</si>
  <si>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</si>
  <si>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</si>
  <si>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</si>
  <si>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</si>
  <si>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</si>
  <si>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</si>
  <si>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</si>
  <si>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</si>
  <si>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</si>
  <si>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</si>
  <si>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</si>
  <si>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</si>
  <si>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</si>
  <si>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</si>
  <si>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</si>
  <si>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</si>
  <si>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</si>
  <si>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</si>
  <si>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</si>
  <si>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</si>
  <si>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</si>
  <si>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</si>
  <si>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</si>
  <si>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</si>
  <si>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</si>
  <si>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</si>
  <si>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</si>
  <si>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</si>
  <si>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</si>
  <si>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</si>
  <si>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</si>
  <si>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</si>
  <si>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</si>
  <si>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</si>
  <si>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</si>
  <si>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</si>
  <si>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</si>
  <si>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</si>
  <si>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</si>
  <si>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</si>
  <si>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</si>
  <si>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</si>
  <si>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</si>
  <si>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</si>
  <si>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</si>
  <si>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</si>
  <si>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</si>
  <si>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</si>
  <si>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</si>
  <si>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</si>
  <si>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</si>
  <si>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</si>
  <si>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</si>
  <si>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</si>
  <si>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</si>
  <si>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</si>
  <si>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</si>
  <si>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</si>
  <si>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</si>
  <si>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</si>
  <si>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</si>
  <si>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</si>
  <si>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</si>
  <si>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</si>
  <si>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</si>
  <si>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</si>
  <si>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</si>
  <si>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</si>
  <si>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</si>
  <si>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</si>
  <si>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</si>
  <si>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</si>
  <si>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</si>
  <si>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</si>
  <si>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</si>
  <si>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</si>
  <si>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</si>
  <si>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</si>
  <si>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</si>
  <si>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</si>
  <si>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</si>
  <si>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</si>
  <si>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</si>
  <si>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</si>
  <si>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</si>
  <si>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</si>
  <si>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</si>
  <si>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</si>
  <si>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</si>
  <si>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</si>
  <si>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</si>
  <si>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</si>
  <si>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</si>
  <si>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</si>
  <si>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</si>
  <si>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</si>
  <si>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</si>
  <si>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</si>
  <si>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</si>
  <si>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</si>
  <si>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</si>
  <si>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</si>
  <si>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</si>
  <si>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</si>
  <si>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</si>
  <si>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</si>
  <si>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</si>
  <si>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</si>
  <si>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</si>
  <si>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</si>
  <si>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</si>
  <si>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</si>
  <si>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</si>
  <si>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</si>
  <si>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</si>
  <si>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</si>
  <si>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</si>
  <si>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</si>
  <si>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</si>
  <si>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</si>
  <si>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</si>
  <si>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</si>
  <si>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</si>
  <si>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</si>
  <si>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</si>
  <si>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</si>
  <si>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</si>
  <si>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</si>
  <si>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</si>
  <si>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</si>
  <si>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</si>
  <si>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</si>
  <si>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</si>
  <si>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</si>
  <si>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</si>
  <si>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</si>
  <si>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</si>
  <si>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</si>
  <si>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</si>
  <si>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</si>
  <si>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</si>
  <si>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</si>
  <si>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</si>
  <si>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</si>
  <si>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</si>
  <si>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</si>
  <si>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</si>
  <si>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</si>
  <si>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</si>
  <si>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</si>
  <si>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</si>
  <si>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</si>
  <si>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</si>
  <si>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</si>
  <si>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</si>
  <si>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</si>
  <si>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</si>
  <si>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</si>
  <si>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</si>
  <si>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</si>
  <si>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</si>
  <si>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</si>
  <si>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</si>
  <si>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</si>
  <si>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</si>
  <si>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</si>
  <si>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</si>
  <si>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</si>
  <si>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</si>
  <si>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</si>
  <si>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</si>
  <si>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</si>
  <si>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</si>
  <si>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</si>
  <si>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</si>
  <si>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</si>
  <si>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</si>
  <si>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</si>
  <si>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</si>
  <si>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</si>
  <si>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</si>
  <si>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</si>
  <si>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</si>
  <si>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</si>
  <si>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</si>
  <si>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</si>
  <si>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</si>
  <si>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</si>
  <si>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</si>
  <si>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</si>
  <si>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</si>
  <si>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</si>
  <si>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</si>
  <si>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</si>
  <si>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</si>
  <si>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</si>
  <si>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</si>
  <si>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</si>
  <si>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</si>
  <si>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</si>
  <si>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</si>
  <si>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</si>
  <si>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</si>
  <si>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</si>
  <si>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</si>
  <si>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</si>
  <si>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</si>
  <si>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</si>
  <si>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</si>
  <si>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</si>
  <si>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</si>
  <si>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</si>
  <si>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</si>
  <si>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</si>
  <si>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</si>
  <si>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</si>
  <si>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</si>
  <si>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</si>
  <si>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</si>
  <si>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</si>
  <si>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</si>
  <si>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</si>
  <si>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</si>
  <si>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</si>
  <si>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</si>
  <si>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</si>
  <si>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</si>
  <si>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</si>
  <si>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</si>
  <si>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</si>
  <si>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</si>
  <si>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</si>
  <si>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</si>
  <si>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</si>
  <si>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</si>
  <si>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</si>
  <si>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</si>
  <si>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</si>
  <si>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</si>
  <si>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</si>
  <si>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</si>
  <si>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</si>
  <si>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</si>
  <si>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</si>
  <si>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</si>
  <si>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</si>
  <si>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</si>
  <si>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</si>
  <si>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</si>
  <si>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</si>
  <si>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</si>
  <si>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</si>
  <si>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</si>
  <si>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</si>
  <si>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</si>
  <si>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</si>
  <si>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</si>
  <si>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</si>
  <si>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</si>
  <si>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</si>
  <si>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</si>
  <si>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</si>
  <si>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</si>
  <si>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</si>
  <si>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</si>
  <si>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</si>
  <si>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</si>
  <si>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</si>
  <si>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</si>
  <si>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</si>
  <si>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</si>
  <si>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</si>
  <si>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</si>
  <si>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</si>
  <si>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</si>
  <si>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</si>
  <si>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</si>
  <si>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</si>
  <si>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</si>
  <si>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</si>
  <si>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</si>
  <si>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</si>
  <si>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</si>
  <si>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</si>
  <si>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</si>
  <si>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</si>
  <si>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</si>
  <si>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</si>
  <si>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</si>
  <si>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</si>
  <si>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</si>
  <si>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</si>
  <si>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</si>
  <si>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</si>
  <si>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</si>
  <si>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</si>
  <si>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</si>
  <si>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</si>
  <si>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</si>
  <si>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</si>
  <si>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</si>
  <si>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</si>
  <si>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</si>
  <si>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</si>
  <si>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</si>
  <si>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</si>
  <si>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</si>
  <si>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</si>
  <si>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</si>
  <si>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</si>
  <si>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</si>
  <si>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</si>
  <si>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</si>
  <si>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</si>
  <si>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</si>
  <si>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</si>
  <si>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</si>
  <si>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</si>
  <si>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</si>
  <si>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</si>
  <si>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</si>
  <si>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</si>
  <si>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</si>
  <si>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</si>
  <si>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</si>
  <si>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</si>
  <si>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</si>
  <si>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</si>
  <si>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</si>
  <si>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</si>
  <si>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</si>
  <si>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</si>
  <si>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</si>
  <si>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</si>
  <si>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</si>
  <si>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</si>
  <si>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</si>
  <si>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</si>
  <si>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</si>
  <si>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</si>
  <si>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</si>
  <si>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</si>
  <si>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</si>
  <si>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</si>
  <si>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</si>
  <si>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</si>
  <si>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</si>
  <si>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</si>
  <si>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</si>
  <si>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</si>
  <si>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</si>
  <si>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</si>
  <si>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</si>
  <si>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</si>
  <si>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</si>
  <si>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</si>
  <si>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</si>
  <si>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</si>
  <si>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</si>
  <si>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</si>
  <si>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</si>
  <si>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</si>
  <si>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</si>
  <si>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</si>
  <si>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</si>
  <si>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</si>
  <si>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</si>
  <si>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</si>
  <si>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</si>
  <si>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</si>
  <si>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</si>
  <si>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</si>
  <si>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</si>
  <si>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</si>
  <si>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</si>
  <si>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</si>
  <si>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</si>
  <si>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</si>
  <si>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</si>
  <si>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</si>
  <si>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</si>
  <si>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</si>
  <si>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</si>
  <si>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</si>
  <si>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</si>
  <si>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</si>
  <si>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</si>
  <si>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</si>
  <si>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</si>
  <si>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</si>
  <si>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</si>
  <si>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</si>
  <si>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</si>
  <si>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</si>
  <si>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</si>
  <si>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</si>
  <si>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</si>
  <si>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</si>
  <si>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</si>
  <si>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</si>
  <si>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</si>
  <si>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</si>
  <si>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</si>
  <si>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</si>
  <si>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</si>
  <si>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</si>
  <si>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</si>
  <si>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</si>
  <si>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</si>
  <si>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</si>
  <si>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</si>
  <si>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</si>
  <si>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</si>
  <si>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</si>
  <si>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</si>
  <si>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</si>
  <si>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</si>
  <si>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</si>
  <si>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</si>
  <si>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</si>
  <si>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</si>
  <si>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</si>
  <si>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</si>
  <si>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</si>
  <si>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</si>
  <si>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</si>
  <si>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</si>
  <si>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</si>
  <si>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</si>
  <si>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</si>
  <si>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</si>
  <si>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</si>
  <si>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</si>
  <si>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</si>
  <si>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</si>
  <si>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</si>
  <si>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</si>
  <si>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</si>
  <si>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</si>
  <si>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</si>
  <si>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</si>
  <si>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</si>
  <si>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</si>
  <si>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</si>
  <si>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</si>
  <si>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</si>
  <si>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</si>
  <si>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</si>
  <si>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</si>
  <si>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</si>
  <si>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</si>
  <si>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</si>
  <si>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</si>
  <si>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</si>
  <si>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</si>
  <si>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</si>
  <si>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</si>
  <si>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</si>
  <si>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</si>
  <si>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</si>
  <si>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</si>
  <si>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</si>
  <si>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</si>
  <si>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</si>
  <si>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</si>
  <si>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</si>
  <si>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</si>
  <si>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</si>
  <si>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</si>
  <si>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</si>
  <si>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</si>
  <si>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</si>
  <si>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</si>
  <si>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</si>
  <si>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</si>
  <si>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</si>
  <si>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</si>
  <si>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</si>
  <si>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</si>
  <si>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</si>
  <si>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</si>
  <si>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</si>
  <si>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</si>
  <si>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</si>
  <si>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</si>
  <si>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</si>
  <si>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</si>
  <si>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</si>
  <si>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</si>
  <si>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</si>
  <si>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</si>
  <si>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</si>
  <si>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</si>
  <si>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</si>
  <si>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</si>
  <si>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</si>
  <si>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</si>
  <si>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</si>
  <si>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</si>
  <si>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</si>
  <si>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</si>
  <si>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</si>
  <si>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</si>
  <si>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</si>
  <si>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</si>
  <si>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</si>
  <si>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</si>
  <si>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</si>
  <si>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</si>
  <si>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</si>
  <si>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</si>
  <si>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</si>
  <si>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</si>
  <si>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</si>
  <si>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</si>
  <si>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</si>
  <si>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</si>
  <si>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</si>
  <si>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</si>
  <si>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</si>
  <si>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</si>
  <si>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</si>
  <si>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</si>
  <si>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</si>
  <si>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</si>
  <si>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</si>
  <si>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</si>
  <si>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</si>
  <si>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</si>
  <si>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</si>
  <si>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</si>
  <si>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</si>
  <si>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</si>
  <si>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</si>
  <si>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</si>
  <si>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</si>
  <si>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</si>
  <si>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</si>
  <si>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</si>
  <si>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</si>
  <si>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</si>
  <si>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</si>
  <si>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</si>
  <si>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</si>
  <si>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</si>
  <si>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</si>
  <si>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</si>
  <si>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</si>
  <si>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</si>
  <si>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</si>
  <si>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</si>
  <si>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</si>
  <si>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</si>
  <si>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</si>
  <si>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</si>
  <si>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</si>
  <si>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</si>
  <si>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</si>
  <si>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</si>
  <si>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</si>
  <si>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</si>
  <si>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</si>
  <si>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</si>
  <si>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</si>
  <si>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</si>
  <si>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</si>
  <si>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</si>
  <si>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</si>
  <si>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</si>
  <si>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</si>
  <si>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</si>
  <si>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</si>
  <si>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</si>
  <si>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</si>
  <si>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</si>
  <si>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</si>
  <si>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</si>
  <si>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</si>
  <si>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</si>
  <si>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</si>
  <si>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</si>
  <si>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</si>
  <si>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</si>
  <si>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</si>
  <si>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</si>
  <si>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</si>
  <si>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</si>
  <si>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</si>
  <si>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</si>
  <si>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</si>
  <si>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</si>
  <si>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</si>
  <si>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</si>
  <si>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</si>
  <si>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</si>
  <si>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</si>
  <si>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</si>
  <si>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</si>
  <si>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</si>
  <si>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</si>
  <si>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</si>
  <si>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</si>
  <si>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</si>
  <si>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</si>
  <si>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</si>
  <si>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</si>
  <si>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</si>
  <si>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</si>
  <si>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</si>
  <si>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</si>
  <si>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</si>
  <si>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</si>
  <si>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</si>
  <si>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</si>
  <si>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</si>
  <si>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</si>
  <si>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</si>
  <si>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</si>
  <si>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</si>
  <si>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</si>
  <si>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</si>
  <si>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</si>
  <si>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</si>
  <si>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</si>
  <si>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</si>
  <si>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</si>
  <si>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</si>
  <si>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</si>
  <si>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</si>
  <si>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</si>
  <si>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</si>
  <si>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</si>
  <si>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</si>
  <si>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</si>
  <si>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</si>
  <si>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</si>
  <si>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</si>
  <si>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</si>
  <si>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</si>
  <si>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</si>
  <si>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</si>
  <si>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</si>
  <si>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</si>
  <si>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</si>
  <si>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</si>
  <si>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</si>
  <si>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</si>
  <si>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</si>
  <si>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</si>
  <si>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</si>
  <si>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</si>
  <si>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</si>
  <si>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</si>
  <si>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</si>
  <si>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</si>
  <si>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</si>
  <si>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</si>
  <si>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</si>
  <si>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</si>
  <si>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</si>
  <si>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</si>
  <si>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</si>
  <si>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</si>
  <si>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</si>
  <si>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</si>
  <si>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</si>
  <si>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</si>
  <si>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</si>
  <si>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</si>
  <si>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</si>
  <si>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</si>
  <si>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</si>
  <si>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</si>
  <si>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</si>
  <si>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</si>
  <si>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</si>
  <si>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</si>
  <si>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</si>
  <si>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</si>
  <si>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</si>
  <si>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</si>
  <si>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</si>
  <si>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</si>
  <si>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</si>
  <si>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</si>
  <si>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</si>
  <si>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</si>
  <si>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</si>
  <si>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</si>
  <si>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</si>
  <si>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</si>
  <si>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</si>
  <si>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</si>
  <si>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</si>
  <si>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</si>
  <si>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</si>
  <si>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</si>
  <si>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</si>
  <si>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</si>
  <si>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</si>
  <si>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</si>
  <si>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</si>
  <si>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</si>
  <si>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</si>
  <si>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</si>
  <si>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</si>
  <si>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</si>
  <si>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</si>
  <si>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</si>
  <si>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</si>
  <si>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</si>
  <si>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</si>
  <si>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</si>
  <si>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</si>
  <si>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</si>
  <si>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</si>
  <si>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</si>
  <si>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</si>
  <si>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</si>
  <si>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</si>
  <si>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</si>
  <si>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</si>
  <si>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</si>
  <si>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</si>
  <si>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</si>
  <si>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</si>
  <si>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</si>
  <si>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</si>
  <si>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</si>
  <si>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</si>
  <si>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</si>
  <si>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</si>
  <si>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</si>
  <si>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</si>
  <si>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</si>
  <si>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</si>
  <si>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</si>
  <si>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</si>
  <si>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</si>
  <si>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</si>
  <si>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</si>
  <si>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</si>
  <si>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</si>
  <si>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</si>
  <si>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</si>
  <si>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</si>
  <si>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</si>
  <si>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</si>
  <si>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</si>
  <si>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</si>
  <si>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</si>
  <si>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</si>
  <si>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</si>
  <si>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</si>
  <si>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</si>
  <si>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</si>
  <si>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</si>
  <si>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</si>
  <si>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</si>
  <si>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</si>
  <si>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</si>
  <si>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</si>
  <si>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</si>
  <si>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</si>
  <si>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</si>
  <si>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</si>
  <si>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</si>
  <si>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</si>
  <si>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</si>
  <si>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</si>
  <si>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</si>
  <si>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</si>
  <si>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</si>
  <si>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</si>
  <si>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</si>
  <si>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</si>
  <si>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</si>
  <si>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</si>
  <si>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</si>
  <si>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</si>
  <si>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</si>
  <si>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</si>
  <si>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</si>
  <si>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</si>
  <si>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</si>
  <si>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</si>
  <si>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</si>
  <si>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</si>
  <si>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</si>
  <si>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</si>
  <si>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</si>
  <si>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</si>
  <si>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</si>
  <si>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</si>
  <si>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</si>
  <si>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</si>
  <si>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</si>
  <si>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</si>
  <si>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</si>
  <si>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</si>
  <si>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</si>
  <si>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</si>
  <si>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</si>
  <si>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</si>
  <si>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</si>
  <si>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</si>
  <si>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</si>
  <si>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</si>
  <si>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</si>
  <si>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</si>
  <si>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</si>
  <si>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</si>
  <si>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</si>
  <si>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</si>
  <si>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</si>
  <si>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</si>
  <si>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</si>
  <si>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</si>
  <si>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</si>
  <si>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</si>
  <si>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</si>
  <si>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</si>
  <si>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</si>
  <si>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</si>
  <si>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</si>
  <si>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</si>
  <si>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</si>
  <si>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</si>
  <si>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</si>
  <si>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</si>
  <si>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</si>
  <si>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</si>
  <si>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</si>
  <si>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</si>
  <si>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</si>
  <si>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</si>
  <si>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</si>
  <si>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</si>
  <si>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</si>
  <si>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</si>
  <si>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</si>
  <si>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</si>
  <si>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</si>
  <si>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</si>
  <si>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</si>
  <si>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</si>
  <si>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</si>
  <si>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</si>
  <si>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</si>
  <si>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</si>
  <si>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</si>
  <si>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</si>
  <si>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</si>
  <si>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</si>
  <si>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</si>
  <si>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</si>
  <si>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</si>
  <si>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</si>
  <si>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</si>
  <si>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</si>
  <si>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</si>
  <si>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</si>
  <si>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</si>
  <si>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</si>
  <si>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</si>
  <si>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</si>
  <si>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</si>
  <si>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</si>
  <si>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</si>
  <si>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</si>
  <si>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</si>
  <si>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</si>
  <si>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</si>
  <si>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</si>
  <si>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</si>
  <si>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</si>
  <si>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</si>
  <si>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</si>
  <si>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</si>
  <si>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</si>
  <si>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</si>
  <si>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</si>
  <si>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</si>
  <si>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</si>
  <si>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</si>
  <si>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</si>
  <si>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</si>
  <si>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</si>
  <si>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</si>
  <si>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</si>
  <si>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</si>
  <si>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</si>
  <si>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</si>
  <si>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</si>
  <si>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</si>
  <si>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</si>
  <si>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</si>
  <si>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</si>
  <si>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</si>
  <si>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</si>
  <si>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</si>
  <si>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</si>
  <si>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</si>
  <si>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</si>
  <si>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</si>
  <si>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</si>
  <si>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</si>
  <si>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</si>
  <si>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</si>
  <si>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</si>
  <si>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</si>
  <si>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</si>
  <si>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</si>
  <si>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</si>
  <si>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</si>
  <si>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</si>
  <si>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</si>
  <si>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</si>
  <si>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</si>
  <si>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</si>
  <si>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</si>
  <si>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</si>
  <si>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</si>
  <si>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</si>
  <si>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</si>
  <si>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</si>
  <si>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</si>
  <si>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</si>
  <si>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</si>
  <si>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</si>
  <si>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</si>
  <si>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</si>
  <si>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</si>
  <si>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</si>
  <si>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</si>
  <si>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</si>
  <si>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</si>
  <si>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</si>
  <si>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</si>
  <si>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</si>
  <si>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</si>
  <si>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</si>
  <si>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</si>
  <si>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</si>
  <si>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</si>
  <si>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</si>
  <si>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</si>
  <si>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</si>
  <si>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</si>
  <si>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</si>
  <si>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</si>
  <si>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</si>
  <si>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</si>
  <si>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</si>
  <si>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</si>
  <si>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</si>
  <si>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</si>
  <si>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</si>
  <si>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</si>
  <si>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</si>
  <si>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</si>
  <si>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</si>
  <si>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</si>
  <si>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</si>
  <si>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</si>
  <si>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</si>
  <si>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</si>
  <si>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</si>
  <si>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</si>
  <si>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</si>
  <si>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</si>
  <si>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</si>
  <si>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</si>
  <si>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</si>
  <si>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</si>
  <si>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</si>
  <si>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</si>
  <si>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</si>
  <si>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</si>
  <si>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</si>
  <si>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</si>
  <si>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</si>
  <si>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</si>
  <si>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</si>
  <si>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</si>
  <si>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</si>
  <si>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</si>
  <si>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</si>
  <si>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</si>
  <si>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</si>
  <si>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</si>
  <si>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</si>
  <si>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</si>
  <si>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</si>
  <si>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</si>
  <si>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</si>
  <si>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</si>
  <si>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</si>
  <si>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</si>
  <si>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</si>
  <si>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</si>
  <si>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</si>
  <si>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</si>
  <si>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</si>
  <si>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</si>
  <si>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</si>
  <si>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</si>
  <si>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</si>
  <si>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</si>
  <si>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</si>
  <si>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</si>
  <si>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</si>
  <si>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</si>
  <si>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</si>
  <si>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</si>
  <si>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</si>
  <si>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</si>
  <si>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</si>
  <si>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</si>
  <si>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</si>
  <si>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</si>
  <si>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</si>
  <si>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</si>
  <si>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</si>
  <si>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</si>
  <si>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</si>
  <si>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</si>
  <si>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</si>
  <si>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</si>
  <si>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</si>
  <si>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</si>
  <si>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</si>
  <si>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</si>
  <si>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</si>
  <si>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</si>
  <si>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</si>
  <si>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</si>
  <si>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</si>
  <si>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</si>
  <si>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</si>
  <si>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</si>
  <si>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</si>
  <si>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</si>
  <si>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</si>
  <si>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</si>
  <si>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</si>
  <si>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</si>
  <si>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</si>
  <si>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</si>
  <si>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</si>
  <si>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</si>
  <si>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</si>
  <si>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</si>
  <si>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</si>
  <si>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</si>
  <si>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</si>
  <si>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</si>
  <si>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</si>
  <si>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</si>
  <si>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</si>
  <si>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</si>
  <si>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</si>
  <si>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</si>
  <si>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</si>
  <si>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</si>
  <si>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</si>
  <si>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</si>
  <si>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</si>
  <si>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</si>
  <si>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</si>
  <si>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</si>
  <si>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</si>
  <si>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</si>
  <si>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</si>
  <si>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</si>
  <si>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</si>
  <si>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</si>
  <si>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</si>
  <si>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</si>
  <si>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</si>
  <si>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</si>
  <si>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</si>
  <si>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</si>
  <si>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</si>
  <si>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</si>
  <si>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</si>
  <si>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</si>
  <si>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</si>
  <si>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</si>
  <si>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</si>
  <si>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</si>
  <si>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</si>
  <si>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</si>
  <si>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</si>
  <si>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</si>
  <si>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</si>
  <si>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</si>
  <si>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</si>
  <si>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</si>
  <si>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</si>
  <si>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</si>
  <si>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</si>
  <si>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</si>
  <si>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</si>
  <si>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</si>
  <si>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</si>
  <si>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</si>
  <si>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</si>
  <si>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</si>
  <si>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</si>
  <si>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</si>
  <si>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</si>
  <si>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</si>
  <si>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</si>
  <si>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</si>
  <si>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</si>
  <si>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</si>
  <si>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</si>
  <si>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</si>
  <si>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</si>
  <si>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</si>
  <si>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</si>
  <si>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</si>
  <si>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</si>
  <si>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</si>
  <si>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</si>
  <si>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</si>
  <si>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</si>
  <si>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</si>
  <si>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</si>
  <si>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</si>
  <si>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</si>
  <si>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</si>
  <si>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</si>
  <si>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</si>
  <si>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</si>
  <si>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</si>
  <si>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</si>
  <si>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</si>
  <si>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</si>
  <si>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</si>
  <si>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</si>
  <si>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</si>
  <si>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</si>
  <si>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</si>
  <si>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</si>
  <si>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</si>
  <si>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</si>
  <si>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</si>
  <si>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</si>
  <si>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</si>
  <si>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</si>
  <si>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</si>
  <si>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</si>
  <si>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</si>
  <si>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</si>
  <si>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</si>
  <si>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</si>
  <si>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</si>
  <si>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</si>
  <si>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</si>
  <si>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</si>
  <si>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</si>
  <si>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</si>
  <si>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</si>
  <si>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</si>
  <si>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</si>
  <si>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</si>
  <si>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</si>
  <si>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</si>
  <si>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</si>
  <si>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</si>
  <si>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</si>
  <si>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</si>
  <si>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</si>
  <si>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</si>
  <si>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</si>
  <si>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</si>
  <si>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</si>
  <si>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</si>
  <si>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</si>
  <si>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</si>
  <si>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</si>
  <si>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</si>
  <si>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</si>
  <si>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</si>
  <si>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</si>
  <si>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</si>
  <si>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</si>
  <si>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</si>
  <si>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</si>
  <si>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</si>
  <si>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</si>
  <si>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</si>
  <si>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</si>
  <si>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</si>
  <si>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</si>
  <si>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</si>
  <si>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</si>
  <si>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</si>
  <si>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</si>
  <si>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</si>
  <si>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</si>
  <si>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</si>
  <si>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</si>
  <si>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</si>
  <si>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</si>
  <si>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</si>
  <si>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</si>
  <si>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</si>
  <si>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</si>
  <si>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</si>
  <si>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</si>
  <si>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</si>
  <si>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</si>
  <si>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</si>
  <si>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</si>
  <si>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</si>
  <si>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</si>
  <si>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</si>
  <si>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</si>
  <si>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</si>
  <si>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</si>
  <si>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</si>
  <si>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</si>
  <si>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</si>
  <si>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</si>
  <si>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</si>
  <si>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</si>
  <si>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</si>
  <si>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</si>
  <si>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</si>
  <si>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</si>
  <si>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</si>
  <si>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</si>
  <si>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</si>
  <si>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</si>
  <si>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</si>
  <si>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</si>
  <si>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</si>
  <si>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</si>
  <si>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</si>
  <si>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</si>
  <si>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</si>
  <si>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</si>
  <si>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</si>
  <si>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</si>
  <si>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</si>
  <si>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</si>
  <si>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</si>
  <si>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</si>
  <si>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</si>
  <si>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</si>
  <si>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</si>
  <si>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</si>
  <si>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</si>
  <si>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</si>
  <si>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</si>
  <si>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</si>
  <si>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</si>
  <si>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</si>
  <si>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</si>
  <si>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</si>
  <si>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</si>
  <si>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</si>
  <si>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</si>
  <si>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</si>
  <si>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</si>
  <si>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</si>
  <si>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</si>
  <si>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</si>
  <si>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</si>
  <si>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</si>
  <si>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</si>
  <si>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</si>
  <si>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</si>
  <si>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</si>
  <si>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</si>
  <si>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</si>
  <si>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</si>
  <si>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</si>
  <si>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</si>
  <si>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</si>
  <si>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</si>
  <si>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</si>
  <si>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</si>
  <si>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</si>
  <si>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</si>
  <si>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</si>
  <si>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</si>
  <si>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</si>
  <si>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</si>
  <si>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</si>
  <si>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</si>
  <si>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</si>
  <si>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</si>
  <si>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</si>
  <si>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</si>
  <si>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</si>
  <si>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</si>
  <si>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</si>
  <si>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</si>
  <si>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</si>
  <si>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</si>
  <si>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</si>
  <si>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</si>
  <si>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</si>
  <si>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</si>
  <si>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</si>
  <si>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</si>
  <si>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</si>
  <si>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</si>
  <si>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</si>
  <si>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</si>
  <si>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</si>
  <si>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</si>
  <si>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</si>
  <si>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</si>
  <si>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</si>
  <si>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</si>
  <si>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</si>
  <si>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</si>
  <si>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</si>
  <si>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</si>
  <si>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</si>
  <si>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</si>
  <si>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</si>
  <si>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</si>
  <si>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</si>
  <si>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</si>
  <si>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</si>
  <si>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</si>
  <si>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</si>
  <si>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</si>
  <si>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</si>
  <si>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</si>
  <si>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</si>
  <si>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</si>
  <si>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</si>
  <si>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</si>
  <si>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</si>
  <si>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</si>
  <si>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</si>
  <si>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</si>
  <si>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</si>
  <si>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</si>
  <si>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</si>
  <si>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</si>
  <si>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</si>
  <si>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</si>
  <si>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</si>
  <si>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</si>
  <si>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</si>
  <si>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</si>
  <si>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</si>
  <si>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</si>
  <si>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</si>
  <si>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</si>
  <si>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</si>
  <si>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</si>
  <si>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</si>
  <si>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</si>
  <si>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</si>
  <si>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</si>
  <si>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</si>
  <si>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</si>
  <si>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</si>
  <si>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</si>
  <si>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</si>
  <si>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</si>
  <si>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</si>
  <si>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</si>
  <si>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</si>
  <si>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</si>
  <si>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</si>
  <si>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</si>
  <si>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</si>
  <si>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</si>
  <si>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</si>
  <si>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</si>
  <si>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</si>
  <si>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</si>
  <si>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</si>
  <si>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</si>
  <si>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</si>
  <si>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</si>
  <si>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</si>
  <si>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</si>
  <si>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</si>
  <si>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</si>
  <si>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</si>
  <si>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</si>
  <si>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</si>
  <si>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</si>
  <si>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</si>
  <si>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</si>
  <si>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</si>
  <si>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</si>
  <si>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</si>
  <si>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</si>
  <si>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</si>
  <si>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</si>
  <si>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</si>
  <si>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</si>
  <si>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</si>
  <si>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</si>
  <si>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</si>
  <si>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</si>
  <si>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</si>
  <si>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</si>
  <si>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</si>
  <si>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</si>
  <si>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</si>
  <si>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</si>
  <si>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</si>
  <si>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</si>
  <si>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</si>
  <si>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</si>
  <si>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</si>
  <si>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</si>
  <si>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</si>
  <si>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</si>
  <si>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</si>
  <si>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</si>
  <si>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</si>
  <si>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</si>
  <si>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</si>
  <si>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</si>
  <si>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</si>
  <si>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</si>
  <si>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</si>
  <si>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</si>
  <si>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</si>
  <si>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</si>
  <si>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</si>
  <si>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</si>
  <si>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</si>
  <si>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</si>
  <si>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</si>
  <si>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</si>
  <si>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</si>
  <si>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</si>
  <si>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</si>
  <si>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</si>
  <si>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</si>
  <si>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</si>
  <si>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</si>
  <si>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</si>
  <si>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</si>
  <si>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</si>
  <si>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</si>
  <si>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</si>
  <si>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</si>
  <si>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</si>
  <si>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</si>
  <si>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</si>
  <si>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</si>
  <si>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</si>
  <si>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</si>
  <si>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</si>
  <si>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</si>
  <si>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</si>
  <si>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</si>
  <si>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</si>
  <si>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</si>
  <si>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</si>
  <si>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</si>
  <si>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</si>
  <si>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</si>
  <si>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</si>
  <si>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</si>
  <si>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</si>
  <si>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</si>
  <si>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</si>
  <si>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</si>
  <si>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</si>
  <si>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</si>
  <si>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</si>
  <si>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</si>
  <si>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</si>
  <si>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</si>
  <si>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</si>
  <si>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</si>
  <si>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</si>
  <si>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</si>
  <si>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</si>
  <si>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</si>
  <si>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</si>
  <si>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</si>
  <si>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</si>
  <si>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</si>
  <si>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</si>
  <si>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</si>
  <si>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</si>
  <si>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</si>
  <si>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</si>
  <si>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</si>
  <si>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</si>
  <si>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</si>
  <si>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</si>
  <si>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</si>
  <si>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</si>
  <si>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</si>
  <si>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</si>
  <si>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</si>
  <si>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</si>
  <si>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</si>
  <si>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</si>
  <si>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</si>
  <si>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</si>
  <si>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</si>
  <si>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</si>
  <si>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</si>
  <si>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</si>
  <si>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</si>
  <si>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</si>
  <si>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</si>
  <si>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</si>
  <si>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</si>
  <si>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</si>
  <si>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</si>
  <si>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</si>
  <si>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</si>
  <si>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</si>
  <si>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</si>
  <si>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</si>
  <si>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</si>
  <si>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</si>
  <si>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</si>
  <si>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</si>
  <si>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</si>
  <si>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</si>
  <si>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</si>
  <si>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</si>
  <si>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</si>
  <si>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</si>
  <si>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</si>
  <si>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</si>
  <si>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</si>
  <si>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</si>
  <si>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</si>
  <si>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</si>
  <si>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</si>
  <si>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</si>
  <si>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</si>
  <si>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</si>
  <si>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</si>
  <si>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</si>
  <si>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</si>
  <si>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</si>
  <si>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</si>
  <si>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</si>
  <si>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</si>
  <si>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</si>
  <si>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</si>
  <si>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</si>
  <si>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</si>
  <si>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</si>
  <si>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</si>
  <si>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</si>
  <si>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</si>
  <si>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</si>
  <si>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</si>
  <si>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</si>
  <si>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</si>
  <si>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</si>
  <si>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</si>
  <si>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</si>
  <si>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</si>
  <si>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</si>
  <si>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</si>
  <si>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</si>
  <si>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</si>
  <si>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</si>
  <si>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</si>
  <si>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</si>
  <si>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</si>
  <si>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</si>
  <si>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</si>
  <si>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</si>
  <si>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</si>
  <si>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</si>
  <si>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</si>
  <si>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</si>
  <si>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</si>
  <si>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</si>
  <si>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</si>
  <si>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</si>
  <si>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</si>
  <si>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</si>
  <si>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</si>
  <si>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</si>
  <si>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</si>
  <si>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</si>
  <si>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</si>
  <si>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</si>
  <si>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</si>
  <si>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</si>
  <si>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</si>
  <si>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</si>
  <si>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</si>
  <si>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</si>
  <si>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</si>
  <si>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</si>
  <si>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</si>
  <si>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</si>
  <si>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</si>
  <si>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</si>
  <si>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</si>
  <si>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</si>
  <si>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</si>
  <si>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</si>
  <si>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</si>
  <si>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</si>
  <si>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</si>
  <si>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</si>
  <si>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</si>
  <si>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</si>
  <si>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</si>
  <si>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</si>
  <si>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</si>
  <si>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</si>
  <si>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</si>
  <si>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</si>
  <si>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</si>
  <si>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</si>
  <si>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</si>
  <si>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</si>
  <si>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</si>
  <si>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</si>
  <si>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</si>
  <si>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</si>
  <si>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</si>
  <si>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</si>
  <si>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</si>
  <si>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</si>
  <si>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</si>
  <si>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</si>
  <si>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</si>
  <si>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</si>
  <si>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</si>
  <si>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</si>
  <si>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</si>
  <si>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</si>
  <si>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</si>
  <si>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</si>
  <si>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</si>
  <si>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</si>
  <si>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</si>
  <si>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</si>
  <si>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</si>
  <si>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</si>
  <si>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</si>
  <si>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</si>
  <si>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</si>
  <si>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</si>
  <si>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</si>
  <si>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</si>
  <si>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</si>
  <si>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</si>
  <si>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</si>
  <si>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</si>
  <si>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</si>
  <si>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</si>
  <si>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</si>
  <si>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</si>
  <si>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</si>
  <si>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</si>
  <si>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</si>
  <si>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</si>
  <si>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</si>
  <si>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</si>
  <si>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</si>
  <si>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</si>
  <si>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</si>
  <si>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</si>
  <si>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</si>
  <si>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</si>
  <si>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</si>
  <si>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</si>
  <si>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</si>
  <si>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</si>
  <si>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</si>
  <si>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</si>
  <si>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</si>
  <si>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</si>
  <si>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</si>
  <si>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</si>
  <si>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</si>
  <si>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</si>
  <si>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</si>
  <si>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</si>
  <si>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</si>
  <si>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</si>
  <si>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</si>
  <si>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</si>
  <si>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</si>
  <si>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</si>
  <si>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</si>
  <si>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</si>
  <si>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</si>
  <si>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</si>
  <si>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</si>
  <si>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</si>
  <si>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</si>
  <si>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</si>
  <si>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</si>
  <si>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</si>
  <si>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</si>
  <si>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</si>
  <si>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</si>
  <si>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</si>
  <si>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</si>
  <si>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</si>
  <si>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</si>
  <si>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</si>
  <si>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</si>
  <si>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</si>
  <si>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</si>
  <si>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</si>
  <si>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</si>
  <si>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</si>
  <si>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</si>
  <si>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</si>
  <si>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</si>
  <si>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</si>
  <si>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</si>
  <si>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</si>
  <si>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</si>
  <si>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</si>
  <si>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</si>
  <si>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</si>
  <si>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</si>
  <si>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</si>
  <si>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</si>
  <si>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</si>
  <si>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</si>
  <si>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</si>
  <si>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</si>
  <si>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</si>
  <si>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</si>
  <si>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</si>
  <si>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</si>
  <si>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</si>
  <si>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</si>
  <si>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</si>
  <si>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</si>
  <si>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</si>
  <si>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</si>
  <si>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</si>
  <si>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</si>
  <si>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</si>
  <si>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</si>
  <si>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</si>
  <si>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</si>
  <si>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</si>
  <si>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</si>
  <si>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</si>
  <si>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</si>
  <si>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</si>
  <si>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</si>
  <si>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</si>
  <si>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</si>
  <si>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</si>
  <si>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</si>
  <si>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</si>
  <si>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</si>
  <si>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</si>
  <si>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</si>
  <si>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</si>
  <si>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</si>
  <si>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</si>
  <si>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</si>
  <si>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</si>
  <si>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</si>
  <si>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</si>
  <si>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</si>
  <si>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</si>
  <si>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</si>
  <si>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</si>
  <si>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</si>
  <si>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</si>
  <si>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</si>
  <si>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</si>
  <si>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</si>
  <si>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</si>
  <si>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</si>
  <si>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</si>
  <si>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</si>
  <si>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</si>
  <si>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</si>
  <si>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</si>
  <si>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</si>
  <si>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</si>
  <si>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</si>
  <si>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</si>
  <si>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</si>
  <si>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</si>
  <si>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</si>
  <si>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</si>
  <si>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</si>
  <si>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</si>
  <si>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</si>
  <si>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</si>
  <si>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</si>
  <si>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</si>
  <si>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</si>
  <si>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</si>
  <si>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</si>
  <si>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</si>
  <si>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</si>
  <si>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</si>
  <si>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</si>
  <si>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</si>
  <si>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</si>
  <si>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</si>
  <si>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</si>
  <si>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</si>
  <si>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</si>
  <si>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</si>
  <si>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</si>
  <si>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</si>
  <si>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</si>
  <si>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</si>
  <si>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</si>
  <si>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</si>
  <si>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</si>
  <si>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</si>
  <si>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</si>
  <si>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</si>
  <si>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</si>
  <si>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</si>
  <si>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</si>
  <si>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</si>
  <si>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</si>
  <si>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</si>
  <si>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</si>
  <si>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</si>
  <si>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</si>
  <si>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</si>
  <si>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</si>
  <si>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</si>
  <si>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</si>
  <si>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</si>
  <si>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</si>
  <si>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</si>
  <si>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</si>
  <si>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</si>
  <si>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</si>
  <si>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</si>
  <si>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</si>
  <si>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</si>
  <si>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</si>
  <si>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</si>
  <si>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</si>
  <si>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</si>
  <si>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</si>
  <si>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</si>
  <si>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</si>
  <si>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</si>
  <si>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</si>
  <si>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</si>
  <si>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</si>
  <si>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</si>
  <si>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</si>
  <si>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</si>
  <si>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</si>
  <si>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</si>
  <si>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</si>
  <si>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</si>
  <si>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</si>
  <si>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</si>
  <si>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</si>
  <si>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</si>
  <si>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</si>
  <si>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</si>
  <si>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</si>
  <si>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</si>
  <si>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</si>
  <si>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</si>
  <si>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</si>
  <si>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</si>
  <si>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</si>
  <si>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</si>
  <si>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</si>
  <si>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</si>
  <si>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</si>
  <si>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</si>
  <si>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</si>
  <si>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</si>
  <si>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</si>
  <si>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</si>
  <si>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</si>
  <si>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</si>
  <si>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</si>
  <si>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</si>
  <si>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</si>
  <si>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</si>
  <si>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</si>
  <si>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</si>
  <si>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</si>
  <si>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</si>
  <si>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</si>
  <si>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</si>
  <si>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</si>
  <si>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</si>
  <si>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</si>
  <si>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</si>
  <si>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</si>
  <si>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</si>
  <si>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</si>
  <si>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</si>
  <si>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</si>
  <si>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</si>
  <si>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</si>
  <si>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</si>
  <si>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</si>
  <si>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</si>
  <si>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</si>
  <si>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</si>
  <si>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</si>
  <si>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</si>
  <si>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</si>
  <si>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</si>
  <si>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</si>
  <si>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</si>
  <si>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</si>
  <si>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</si>
  <si>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</si>
  <si>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</si>
  <si>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</si>
  <si>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</si>
  <si>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</si>
  <si>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</si>
  <si>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</si>
  <si>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</si>
  <si>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</si>
  <si>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</si>
  <si>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</si>
  <si>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</si>
  <si>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</si>
  <si>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</si>
  <si>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</si>
  <si>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</si>
  <si>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</si>
  <si>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</si>
  <si>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</si>
  <si>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</si>
  <si>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</si>
  <si>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</si>
  <si>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</si>
  <si>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</si>
  <si>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</si>
  <si>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</si>
  <si>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</si>
  <si>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</si>
  <si>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</si>
  <si>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</si>
  <si>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</si>
  <si>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</si>
  <si>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</si>
  <si>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</si>
  <si>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</si>
  <si>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</si>
  <si>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</si>
  <si>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</si>
  <si>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</si>
  <si>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</si>
  <si>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</si>
  <si>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</si>
  <si>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</si>
  <si>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</si>
  <si>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</si>
  <si>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</si>
  <si>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</si>
  <si>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</si>
  <si>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</si>
  <si>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</si>
  <si>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</si>
  <si>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</si>
  <si>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</si>
  <si>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</si>
  <si>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</si>
  <si>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</si>
  <si>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</si>
  <si>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</si>
  <si>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</si>
  <si>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</si>
  <si>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</si>
  <si>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</si>
  <si>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</si>
  <si>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</si>
  <si>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</si>
  <si>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</si>
  <si>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</si>
  <si>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</si>
  <si>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</si>
  <si>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</si>
  <si>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</si>
  <si>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</si>
  <si>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</si>
  <si>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</si>
  <si>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</si>
  <si>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</si>
  <si>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</si>
  <si>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</si>
  <si>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</si>
  <si>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</si>
  <si>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</si>
  <si>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</si>
  <si>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</si>
  <si>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</si>
  <si>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</si>
  <si>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</si>
  <si>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</si>
  <si>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</si>
  <si>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</si>
  <si>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</si>
  <si>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</si>
  <si>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</si>
  <si>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</si>
  <si>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</si>
  <si>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</si>
  <si>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</si>
  <si>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</si>
  <si>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</si>
  <si>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</si>
  <si>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</si>
  <si>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</si>
  <si>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</si>
  <si>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</si>
  <si>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</si>
  <si>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</si>
  <si>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</si>
  <si>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</si>
  <si>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</si>
  <si>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</si>
  <si>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</si>
  <si>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</si>
  <si>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</si>
  <si>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</si>
  <si>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</si>
  <si>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</si>
  <si>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</si>
  <si>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</si>
  <si>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</si>
  <si>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</si>
  <si>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</si>
  <si>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</si>
  <si>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</si>
  <si>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</si>
  <si>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</si>
  <si>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</si>
  <si>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</si>
  <si>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</si>
  <si>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</si>
  <si>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</si>
  <si>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</si>
  <si>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</si>
  <si>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</si>
  <si>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</si>
  <si>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</si>
  <si>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</si>
  <si>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</si>
  <si>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</si>
  <si>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</si>
  <si>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</si>
  <si>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</si>
  <si>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</si>
  <si>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</si>
  <si>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</si>
  <si>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</si>
  <si>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</si>
  <si>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</si>
  <si>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</si>
  <si>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</si>
  <si>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</si>
  <si>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</si>
  <si>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</si>
  <si>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</si>
  <si>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</si>
  <si>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</si>
  <si>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</si>
  <si>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</si>
  <si>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</si>
  <si>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</si>
  <si>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</si>
  <si>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</si>
  <si>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</si>
  <si>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</si>
  <si>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</si>
  <si>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</si>
  <si>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</si>
  <si>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</si>
  <si>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</si>
  <si>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</si>
  <si>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</si>
  <si>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</si>
  <si>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</si>
  <si>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</si>
  <si>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</si>
  <si>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</si>
  <si>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</si>
  <si>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</si>
  <si>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</si>
  <si>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</si>
  <si>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</si>
  <si>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</si>
  <si>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</si>
  <si>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</si>
  <si>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</si>
  <si>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</si>
  <si>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</si>
  <si>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</si>
  <si>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</si>
  <si>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</si>
  <si>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</si>
  <si>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</si>
  <si>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</si>
  <si>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</si>
  <si>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</si>
  <si>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</si>
  <si>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</si>
  <si>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</si>
  <si>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</si>
  <si>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</si>
  <si>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</si>
  <si>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</si>
  <si>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</si>
  <si>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</si>
  <si>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</si>
  <si>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</si>
  <si>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</si>
  <si>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</si>
  <si>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</si>
  <si>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</si>
  <si>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</si>
  <si>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</si>
  <si>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</si>
  <si>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</si>
  <si>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</si>
  <si>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</si>
  <si>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</si>
  <si>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</si>
  <si>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</si>
  <si>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</si>
  <si>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</si>
  <si>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</si>
  <si>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</si>
  <si>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</si>
  <si>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</si>
  <si>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</si>
  <si>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</si>
  <si>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</si>
  <si>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</si>
  <si>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</si>
  <si>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</si>
  <si>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</si>
  <si>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</si>
  <si>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</si>
  <si>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</si>
  <si>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</si>
  <si>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</si>
  <si>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</si>
  <si>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</si>
  <si>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</si>
  <si>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</si>
  <si>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</si>
  <si>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</si>
  <si>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</si>
  <si>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</si>
  <si>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</si>
  <si>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</si>
  <si>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</si>
  <si>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</si>
  <si>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</si>
  <si>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</si>
  <si>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</si>
  <si>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</si>
  <si>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</si>
  <si>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</si>
  <si>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</si>
  <si>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</si>
  <si>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</si>
  <si>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</si>
  <si>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</si>
  <si>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</si>
  <si>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</si>
  <si>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</si>
  <si>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</si>
  <si>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</si>
  <si>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</si>
  <si>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</si>
  <si>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</si>
  <si>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</si>
  <si>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</si>
  <si>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</si>
  <si>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</si>
  <si>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</si>
  <si>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</si>
  <si>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</si>
  <si>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</si>
  <si>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</si>
  <si>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</si>
  <si>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</si>
  <si>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</si>
  <si>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</si>
  <si>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</si>
  <si>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</si>
  <si>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</si>
  <si>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</si>
  <si>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</si>
  <si>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</si>
  <si>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</si>
  <si>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</si>
  <si>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</si>
  <si>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</si>
  <si>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</si>
  <si>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</si>
  <si>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</si>
  <si>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</si>
  <si>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</si>
  <si>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</si>
  <si>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</si>
  <si>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</si>
  <si>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</si>
  <si>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</si>
  <si>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</si>
  <si>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</si>
  <si>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</si>
  <si>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</si>
  <si>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</si>
  <si>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</si>
  <si>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</si>
  <si>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</si>
  <si>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</si>
  <si>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</si>
  <si>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</si>
  <si>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</si>
  <si>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</si>
  <si>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</si>
  <si>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</si>
  <si>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</si>
  <si>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</si>
  <si>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</si>
  <si>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</si>
  <si>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</si>
  <si>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</si>
  <si>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</si>
  <si>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</si>
  <si>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</si>
  <si>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</si>
  <si>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</si>
  <si>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</si>
  <si>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</si>
  <si>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</si>
  <si>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</si>
  <si>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</si>
  <si>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</si>
  <si>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</si>
  <si>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</si>
  <si>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</si>
  <si>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</si>
  <si>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</si>
  <si>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</si>
  <si>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</si>
  <si>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</si>
  <si>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</si>
  <si>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</si>
  <si>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</si>
  <si>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</si>
  <si>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</si>
  <si>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</si>
  <si>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</si>
  <si>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</si>
  <si>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</si>
  <si>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</si>
  <si>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</si>
  <si>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</si>
  <si>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</si>
  <si>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</si>
  <si>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</si>
  <si>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</si>
  <si>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</si>
  <si>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</si>
  <si>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</si>
  <si>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</si>
  <si>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</si>
  <si>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</si>
  <si>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</si>
  <si>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</si>
  <si>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</si>
  <si>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</si>
  <si>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</si>
  <si>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</si>
  <si>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</si>
  <si>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</si>
  <si>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</si>
  <si>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</si>
  <si>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</si>
  <si>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</si>
  <si>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</si>
  <si>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</si>
  <si>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</si>
  <si>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</si>
  <si>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</si>
  <si>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</si>
  <si>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</si>
  <si>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</si>
  <si>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</si>
  <si>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</si>
  <si>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</si>
  <si>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</si>
  <si>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</si>
  <si>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</si>
  <si>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</si>
  <si>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</si>
  <si>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</si>
  <si>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</si>
  <si>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</si>
  <si>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</si>
  <si>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</si>
  <si>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</si>
  <si>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</si>
  <si>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</si>
  <si>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</si>
  <si>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</si>
  <si>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</si>
  <si>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</si>
  <si>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</si>
  <si>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</si>
  <si>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</si>
  <si>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</si>
  <si>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</si>
  <si>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</si>
  <si>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</si>
  <si>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</si>
  <si>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</si>
  <si>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</si>
  <si>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</si>
  <si>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</si>
  <si>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</si>
  <si>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</si>
  <si>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</si>
  <si>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</si>
  <si>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</si>
  <si>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</si>
  <si>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</si>
  <si>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</si>
  <si>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</si>
  <si>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</si>
  <si>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</si>
  <si>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</si>
  <si>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</si>
  <si>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</si>
  <si>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</si>
  <si>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</si>
  <si>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</si>
  <si>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</si>
  <si>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</si>
  <si>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</si>
  <si>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</si>
  <si>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</si>
  <si>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</si>
  <si>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</si>
  <si>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</si>
  <si>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</si>
  <si>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</si>
  <si>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</si>
  <si>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</si>
  <si>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</si>
  <si>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</si>
  <si>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</si>
  <si>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</si>
  <si>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</si>
  <si>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</si>
  <si>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</si>
  <si>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</si>
  <si>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</si>
  <si>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</si>
  <si>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</si>
  <si>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</si>
  <si>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</si>
  <si>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</si>
  <si>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</si>
  <si>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</si>
  <si>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</si>
  <si>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</si>
  <si>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</si>
  <si>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</si>
  <si>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</si>
  <si>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</si>
  <si>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</si>
  <si>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</si>
  <si>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</si>
  <si>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</si>
  <si>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</si>
  <si>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</si>
  <si>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</si>
  <si>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</si>
  <si>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</si>
  <si>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</si>
  <si>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</si>
  <si>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</si>
  <si>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</si>
  <si>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</si>
  <si>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</si>
  <si>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</si>
  <si>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</si>
  <si>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</si>
  <si>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</si>
  <si>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</si>
  <si>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</si>
  <si>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</si>
  <si>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</si>
  <si>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</si>
  <si>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</si>
  <si>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</si>
  <si>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</si>
  <si>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</si>
  <si>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</si>
  <si>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</si>
  <si>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</si>
  <si>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</si>
  <si>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</si>
  <si>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</si>
  <si>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</si>
  <si>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</si>
  <si>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</si>
  <si>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</si>
  <si>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</si>
  <si>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</si>
  <si>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</si>
  <si>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</si>
  <si>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</si>
  <si>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</si>
  <si>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</si>
  <si>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</si>
  <si>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</si>
  <si>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</si>
  <si>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</si>
  <si>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</si>
  <si>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</si>
  <si>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</si>
  <si>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</si>
  <si>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</si>
  <si>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</si>
  <si>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</si>
  <si>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</si>
  <si>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</si>
  <si>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</si>
  <si>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</si>
  <si>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</si>
  <si>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</si>
  <si>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</si>
  <si>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</si>
  <si>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</si>
  <si>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</si>
  <si>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</si>
  <si>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</si>
  <si>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</si>
  <si>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</si>
  <si>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</si>
  <si>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</si>
  <si>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</si>
  <si>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</si>
  <si>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</si>
  <si>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</si>
  <si>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</si>
  <si>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</si>
  <si>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</si>
  <si>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</si>
  <si>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</si>
  <si>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</si>
  <si>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</si>
  <si>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</si>
  <si>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</si>
  <si>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</si>
  <si>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</si>
  <si>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</si>
  <si>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</si>
  <si>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</si>
  <si>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</si>
  <si>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</si>
  <si>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</si>
  <si>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</si>
  <si>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</si>
  <si>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</si>
  <si>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</si>
  <si>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</si>
  <si>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</si>
  <si>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</si>
  <si>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</si>
  <si>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</si>
  <si>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</si>
  <si>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</si>
  <si>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</si>
  <si>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</si>
  <si>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</si>
  <si>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</si>
  <si>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</si>
  <si>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</si>
  <si>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</si>
  <si>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</si>
  <si>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</si>
  <si>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</si>
  <si>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</si>
  <si>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</si>
  <si>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</si>
  <si>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</si>
  <si>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</si>
  <si>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</si>
  <si>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</si>
  <si>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</si>
  <si>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</si>
  <si>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</si>
  <si>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</si>
  <si>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</si>
  <si>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</si>
  <si>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</si>
  <si>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</si>
  <si>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</si>
  <si>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</si>
  <si>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</si>
  <si>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</si>
  <si>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</si>
  <si>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</si>
  <si>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</si>
  <si>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</si>
  <si>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</si>
  <si>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</si>
  <si>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</si>
  <si>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</si>
  <si>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</si>
  <si>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</si>
  <si>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</si>
  <si>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</si>
  <si>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</si>
  <si>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</si>
  <si>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</si>
  <si>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</si>
  <si>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</si>
  <si>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</si>
  <si>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</si>
  <si>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</si>
  <si>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</si>
  <si>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</si>
  <si>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</si>
  <si>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</si>
  <si>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</si>
  <si>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</si>
  <si>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</si>
  <si>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</si>
  <si>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</si>
  <si>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</si>
  <si>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</si>
  <si>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</si>
  <si>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</si>
  <si>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</si>
  <si>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</si>
  <si>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</si>
  <si>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</si>
  <si>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</si>
  <si>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</si>
  <si>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</si>
  <si>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</si>
  <si>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</si>
  <si>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</si>
  <si>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</si>
  <si>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</si>
  <si>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</si>
  <si>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</si>
  <si>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</si>
  <si>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</si>
  <si>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</si>
  <si>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</si>
  <si>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</si>
  <si>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</si>
  <si>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</si>
  <si>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</si>
  <si>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</si>
  <si>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</si>
  <si>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</si>
  <si>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</si>
  <si>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</si>
  <si>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</si>
  <si>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</si>
  <si>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</si>
  <si>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</si>
  <si>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</si>
  <si>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</si>
  <si>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</si>
  <si>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</si>
  <si>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</si>
  <si>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</si>
  <si>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</si>
  <si>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</si>
  <si>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</si>
  <si>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</si>
  <si>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</si>
  <si>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</si>
  <si>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</si>
  <si>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</si>
  <si>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</si>
  <si>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</si>
  <si>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</si>
  <si>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</si>
  <si>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</si>
  <si>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</si>
  <si>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</si>
  <si>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</si>
  <si>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</si>
  <si>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</si>
  <si>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</si>
  <si>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</si>
  <si>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</si>
  <si>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</si>
  <si>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</si>
  <si>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</si>
  <si>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</si>
  <si>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</si>
  <si>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</si>
  <si>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</si>
  <si>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</si>
  <si>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</si>
  <si>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</si>
  <si>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</si>
  <si>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</si>
  <si>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</si>
  <si>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</si>
  <si>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</si>
  <si>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</si>
  <si>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</si>
  <si>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</si>
  <si>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</si>
  <si>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</si>
  <si>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</si>
  <si>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</si>
  <si>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</si>
  <si>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</si>
  <si>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</si>
  <si>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</si>
  <si>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</si>
  <si>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</si>
  <si>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</si>
  <si>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</si>
  <si>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</si>
  <si>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</si>
  <si>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</si>
  <si>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</si>
  <si>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</si>
  <si>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</si>
  <si>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</si>
  <si>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</si>
  <si>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</si>
  <si>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</si>
  <si>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</si>
  <si>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</si>
  <si>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</si>
  <si>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</si>
  <si>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</si>
  <si>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</si>
  <si>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</si>
  <si>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</si>
  <si>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</si>
  <si>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</si>
  <si>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</si>
  <si>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</si>
  <si>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</si>
  <si>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</si>
  <si>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</si>
  <si>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</si>
  <si>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</si>
  <si>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</si>
  <si>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</si>
  <si>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</si>
  <si>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</si>
  <si>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</si>
  <si>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</si>
  <si>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</si>
  <si>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</si>
  <si>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</si>
  <si>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</si>
  <si>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</si>
  <si>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</si>
  <si>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</si>
  <si>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</si>
  <si>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</si>
  <si>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</si>
  <si>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</si>
  <si>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</si>
  <si>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</si>
  <si>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</si>
  <si>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</si>
  <si>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</si>
  <si>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</si>
  <si>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</si>
  <si>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</si>
  <si>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</si>
  <si>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</si>
  <si>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</si>
  <si>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</si>
  <si>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</si>
  <si>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</si>
  <si>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</si>
  <si>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</si>
  <si>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</si>
  <si>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</si>
  <si>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</si>
  <si>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</si>
  <si>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</si>
  <si>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</si>
  <si>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</si>
  <si>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</si>
  <si>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</si>
  <si>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</si>
  <si>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</si>
  <si>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</si>
  <si>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</si>
  <si>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</si>
  <si>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</si>
  <si>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</si>
  <si>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</si>
  <si>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</si>
  <si>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</si>
  <si>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</si>
  <si>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</si>
  <si>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</si>
  <si>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</si>
  <si>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</si>
  <si>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</si>
  <si>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</si>
  <si>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</si>
  <si>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</si>
  <si>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</si>
  <si>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</si>
  <si>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</si>
  <si>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</si>
  <si>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</si>
  <si>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</si>
  <si>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</si>
  <si>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</si>
  <si>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</si>
  <si>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</si>
  <si>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</si>
  <si>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</si>
  <si>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</si>
  <si>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</si>
  <si>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</si>
  <si>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</si>
  <si>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</si>
  <si>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</si>
  <si>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</si>
  <si>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</si>
  <si>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</si>
  <si>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</si>
  <si>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</si>
  <si>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</si>
  <si>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</si>
  <si>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</si>
  <si>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</si>
  <si>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</si>
  <si>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</si>
  <si>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</si>
  <si>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</si>
  <si>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</si>
  <si>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</si>
  <si>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</si>
  <si>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</si>
  <si>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</si>
  <si>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</si>
  <si>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</si>
  <si>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</si>
  <si>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</si>
  <si>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</si>
  <si>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</si>
  <si>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</si>
  <si>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</si>
  <si>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</si>
  <si>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</si>
  <si>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</si>
  <si>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</si>
  <si>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</si>
  <si>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</si>
  <si>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</si>
  <si>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</si>
  <si>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</si>
  <si>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</si>
  <si>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</si>
  <si>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</si>
  <si>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</si>
  <si>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</si>
  <si>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</si>
  <si>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</si>
  <si>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</si>
  <si>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</si>
  <si>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</si>
  <si>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</si>
  <si>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</si>
  <si>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</si>
  <si>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</si>
  <si>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</si>
  <si>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</si>
  <si>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</si>
  <si>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</si>
  <si>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</si>
  <si>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</si>
  <si>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</si>
  <si>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</si>
  <si>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</si>
  <si>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</si>
  <si>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</si>
  <si>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</si>
  <si>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</si>
  <si>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</si>
  <si>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</si>
  <si>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</si>
  <si>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</si>
  <si>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</si>
  <si>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</si>
  <si>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</si>
  <si>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</si>
  <si>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</si>
  <si>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</si>
  <si>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</si>
  <si>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</si>
  <si>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</si>
  <si>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</si>
  <si>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</si>
  <si>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</si>
  <si>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</si>
  <si>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</si>
  <si>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</si>
  <si>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</si>
  <si>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</si>
  <si>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</si>
  <si>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</si>
  <si>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</si>
  <si>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</si>
  <si>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</si>
  <si>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</si>
  <si>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</si>
  <si>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</si>
  <si>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</si>
  <si>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</si>
  <si>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</si>
  <si>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</si>
  <si>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</si>
  <si>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</si>
  <si>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</si>
  <si>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</si>
  <si>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</si>
  <si>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</si>
  <si>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</si>
  <si>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</si>
  <si>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</si>
  <si>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</si>
  <si>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</si>
  <si>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</si>
  <si>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</si>
  <si>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</si>
  <si>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</si>
  <si>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</si>
  <si>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</si>
  <si>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</si>
  <si>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</si>
  <si>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</si>
  <si>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</si>
  <si>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</si>
  <si>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</si>
  <si>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</si>
  <si>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</si>
  <si>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</si>
  <si>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</si>
  <si>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</si>
  <si>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</si>
  <si>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</si>
  <si>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</si>
  <si>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</si>
  <si>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</si>
  <si>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</si>
  <si>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</si>
  <si>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</si>
  <si>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</si>
  <si>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</si>
  <si>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</si>
  <si>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</si>
  <si>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</si>
  <si>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</si>
  <si>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</si>
  <si>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</si>
  <si>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</si>
  <si>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</si>
  <si>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</si>
  <si>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</si>
  <si>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</si>
  <si>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</si>
  <si>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</si>
  <si>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</si>
  <si>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</si>
  <si>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</si>
  <si>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</si>
  <si>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</si>
  <si>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</si>
  <si>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</si>
  <si>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</si>
  <si>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</si>
  <si>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</si>
  <si>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</si>
  <si>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</si>
  <si>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</si>
  <si>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</si>
  <si>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</si>
  <si>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</si>
  <si>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</si>
  <si>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</si>
  <si>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</si>
  <si>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</si>
  <si>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</si>
  <si>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</si>
  <si>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</si>
  <si>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</si>
  <si>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</si>
  <si>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</si>
  <si>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</si>
  <si>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</si>
  <si>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</si>
  <si>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</si>
  <si>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</si>
  <si>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</si>
  <si>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</si>
  <si>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</si>
  <si>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</si>
  <si>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</si>
  <si>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</si>
  <si>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</si>
  <si>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</si>
  <si>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</si>
  <si>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</si>
  <si>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</si>
  <si>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</si>
  <si>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</si>
  <si>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</si>
  <si>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</si>
  <si>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</si>
  <si>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</si>
  <si>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</si>
  <si>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</si>
  <si>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</si>
  <si>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</si>
  <si>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</si>
  <si>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</si>
  <si>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</si>
  <si>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</si>
  <si>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</si>
  <si>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</si>
  <si>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</si>
  <si>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</si>
  <si>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</si>
  <si>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</si>
  <si>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</si>
  <si>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</si>
  <si>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</si>
  <si>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</si>
  <si>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</si>
  <si>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</si>
  <si>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</si>
  <si>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</si>
  <si>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</si>
  <si>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</si>
  <si>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</si>
  <si>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</si>
  <si>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</si>
  <si>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</si>
  <si>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</si>
  <si>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</si>
  <si>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</si>
  <si>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</si>
  <si>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</si>
  <si>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</si>
  <si>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</si>
  <si>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</si>
  <si>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</si>
  <si>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</si>
  <si>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</si>
  <si>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</si>
  <si>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</si>
  <si>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</si>
  <si>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</si>
  <si>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</si>
  <si>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</si>
  <si>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</si>
  <si>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</si>
  <si>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</si>
  <si>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</si>
  <si>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</si>
  <si>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</si>
  <si>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</si>
  <si>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</si>
  <si>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</si>
  <si>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</si>
  <si>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</si>
  <si>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</si>
  <si>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</si>
  <si>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</si>
  <si>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</si>
  <si>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</si>
  <si>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</si>
  <si>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</si>
  <si>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</si>
  <si>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</si>
  <si>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</si>
  <si>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</si>
  <si>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</si>
  <si>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</si>
  <si>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</si>
  <si>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</si>
  <si>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</si>
  <si>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</si>
  <si>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</si>
  <si>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</si>
  <si>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</si>
  <si>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</si>
  <si>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</si>
  <si>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</si>
  <si>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</si>
  <si>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</si>
  <si>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</si>
  <si>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</si>
  <si>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</si>
  <si>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</si>
  <si>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</si>
  <si>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</si>
  <si>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</si>
  <si>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</si>
  <si>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</si>
  <si>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</si>
  <si>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</si>
  <si>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</si>
  <si>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</si>
  <si>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</si>
  <si>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</si>
  <si>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</si>
  <si>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</si>
  <si>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</si>
  <si>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</si>
  <si>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</si>
  <si>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</si>
  <si>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</si>
  <si>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</si>
  <si>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</si>
  <si>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</si>
  <si>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</si>
  <si>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</si>
  <si>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</si>
  <si>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</si>
  <si>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</si>
  <si>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</si>
  <si>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</si>
  <si>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</si>
  <si>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</si>
  <si>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</si>
  <si>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</si>
  <si>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</si>
  <si>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</si>
  <si>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</si>
  <si>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</si>
  <si>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</si>
  <si>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</si>
  <si>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</si>
  <si>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</si>
  <si>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</si>
  <si>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</si>
  <si>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</si>
  <si>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</si>
  <si>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</si>
  <si>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</si>
  <si>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</si>
  <si>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</si>
  <si>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</si>
  <si>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</si>
  <si>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</si>
  <si>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</si>
  <si>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</si>
  <si>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</si>
  <si>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</si>
  <si>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</si>
  <si>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</si>
  <si>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</si>
  <si>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</si>
  <si>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</si>
  <si>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</si>
  <si>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</si>
  <si>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</si>
  <si>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</si>
  <si>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</si>
  <si>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</si>
  <si>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</si>
  <si>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</si>
  <si>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</si>
  <si>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</si>
  <si>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</si>
  <si>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</si>
  <si>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</si>
  <si>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</si>
  <si>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</si>
  <si>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</si>
  <si>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</si>
  <si>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</si>
  <si>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</si>
  <si>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</si>
  <si>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</si>
  <si>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</si>
  <si>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</si>
  <si>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</si>
  <si>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</si>
  <si>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</si>
  <si>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</si>
  <si>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</si>
  <si>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</si>
  <si>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</si>
  <si>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</si>
  <si>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</si>
  <si>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</si>
  <si>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</si>
  <si>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</si>
  <si>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</si>
  <si>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</si>
  <si>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</si>
  <si>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</si>
  <si>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</si>
  <si>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</si>
  <si>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</si>
  <si>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</si>
  <si>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</si>
  <si>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</si>
  <si>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</si>
  <si>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</si>
  <si>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</si>
  <si>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</si>
  <si>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</si>
  <si>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</si>
  <si>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</si>
  <si>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</si>
  <si>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</si>
  <si>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</si>
  <si>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</si>
  <si>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</si>
  <si>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</si>
  <si>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</si>
  <si>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</si>
  <si>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</si>
  <si>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</si>
  <si>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</si>
  <si>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</si>
  <si>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</si>
  <si>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</si>
  <si>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</si>
  <si>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</si>
  <si>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</si>
  <si>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</si>
  <si>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</si>
  <si>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</si>
  <si>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</si>
  <si>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</si>
  <si>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</si>
  <si>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</si>
  <si>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</si>
  <si>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</si>
  <si>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</si>
  <si>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</si>
  <si>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</si>
  <si>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</si>
  <si>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</si>
  <si>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</si>
  <si>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</si>
  <si>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</si>
  <si>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</si>
  <si>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</si>
  <si>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</si>
  <si>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</si>
  <si>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</si>
  <si>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</si>
  <si>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</si>
  <si>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</si>
  <si>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</si>
  <si>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</si>
  <si>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</si>
  <si>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</si>
  <si>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</si>
  <si>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</si>
  <si>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</si>
  <si>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</si>
  <si>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</si>
  <si>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</si>
  <si>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</si>
  <si>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</si>
  <si>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</si>
  <si>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</si>
  <si>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</si>
  <si>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</si>
  <si>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</si>
  <si>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</si>
  <si>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</si>
  <si>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</si>
  <si>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</si>
  <si>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</si>
  <si>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</si>
  <si>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</si>
  <si>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</si>
  <si>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</si>
  <si>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</si>
  <si>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</si>
  <si>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</si>
  <si>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</si>
  <si>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</si>
  <si>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</si>
  <si>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</si>
  <si>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</si>
  <si>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</si>
  <si>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</si>
  <si>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</si>
  <si>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</si>
  <si>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</si>
  <si>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</si>
  <si>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</si>
  <si>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</si>
  <si>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</si>
  <si>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</si>
  <si>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</si>
  <si>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</si>
  <si>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</si>
  <si>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</si>
  <si>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</si>
  <si>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</si>
  <si>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</si>
  <si>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</si>
  <si>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</si>
  <si>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</si>
  <si>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</si>
  <si>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</si>
  <si>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</si>
  <si>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</si>
  <si>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</si>
  <si>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</si>
  <si>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</si>
  <si>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</si>
  <si>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</si>
  <si>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</si>
  <si>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</si>
  <si>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</si>
  <si>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</si>
  <si>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</si>
  <si>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</si>
  <si>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</si>
  <si>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</si>
  <si>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</si>
  <si>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</si>
  <si>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</si>
  <si>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</si>
  <si>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</si>
  <si>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</si>
  <si>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</si>
  <si>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</si>
  <si>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</si>
  <si>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</si>
  <si>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</si>
  <si>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</si>
  <si>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</si>
  <si>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</si>
  <si>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</si>
  <si>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</si>
  <si>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</si>
  <si>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</si>
  <si>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</si>
  <si>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</si>
  <si>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</si>
  <si>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</si>
  <si>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</si>
  <si>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</si>
  <si>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</si>
  <si>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</si>
  <si>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</si>
  <si>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</si>
  <si>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</si>
  <si>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</si>
  <si>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</si>
  <si>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</si>
  <si>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</si>
  <si>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</si>
  <si>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</si>
  <si>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</si>
  <si>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</si>
  <si>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</si>
  <si>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</si>
  <si>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</si>
  <si>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</si>
  <si>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</si>
  <si>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</si>
  <si>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</si>
  <si>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</si>
  <si>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</si>
  <si>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</si>
  <si>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</si>
  <si>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</si>
  <si>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</si>
  <si>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</si>
  <si>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</si>
  <si>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</si>
  <si>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</si>
  <si>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</si>
  <si>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</si>
  <si>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</si>
  <si>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</si>
  <si>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</si>
  <si>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</si>
  <si>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</si>
  <si>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</si>
  <si>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</si>
  <si>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</si>
  <si>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</si>
  <si>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</si>
  <si>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</si>
  <si>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</si>
  <si>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</si>
  <si>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</si>
  <si>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</si>
  <si>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</si>
  <si>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</si>
  <si>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</si>
  <si>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</si>
  <si>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</si>
  <si>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</si>
  <si>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</si>
  <si>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</si>
  <si>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</si>
  <si>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</si>
  <si>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</si>
  <si>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</si>
  <si>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</si>
  <si>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</si>
  <si>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</si>
  <si>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</si>
  <si>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</si>
  <si>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</si>
  <si>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</si>
  <si>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</si>
  <si>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</si>
  <si>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</si>
  <si>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</si>
  <si>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</si>
  <si>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</si>
  <si>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</si>
  <si>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</si>
  <si>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</si>
  <si>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</si>
  <si>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</si>
  <si>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</si>
  <si>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</si>
  <si>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</si>
  <si>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</si>
  <si>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</si>
  <si>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</si>
  <si>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</si>
  <si>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</si>
  <si>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</si>
  <si>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</si>
  <si>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</si>
  <si>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</si>
  <si>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</si>
  <si>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</si>
  <si>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</si>
  <si>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</si>
  <si>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</si>
  <si>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</si>
  <si>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</si>
  <si>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</si>
  <si>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</si>
  <si>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</si>
  <si>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</si>
  <si>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</si>
  <si>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</si>
  <si>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</si>
  <si>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</si>
  <si>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</si>
  <si>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</si>
  <si>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</si>
  <si>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</si>
  <si>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</si>
  <si>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</si>
  <si>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</si>
  <si>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</si>
  <si>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</si>
  <si>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</si>
  <si>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</si>
  <si>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</si>
  <si>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</si>
  <si>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</si>
  <si>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</si>
  <si>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</si>
  <si>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</si>
  <si>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</si>
  <si>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</si>
  <si>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</si>
  <si>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</si>
  <si>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</si>
  <si>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</si>
  <si>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</si>
  <si>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</si>
  <si>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</si>
  <si>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</si>
  <si>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</si>
  <si>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</si>
  <si>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</si>
  <si>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</si>
  <si>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</si>
  <si>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</si>
  <si>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</si>
  <si>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</si>
  <si>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</si>
  <si>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</si>
  <si>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</si>
  <si>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</si>
  <si>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</si>
  <si>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</si>
  <si>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</si>
  <si>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</si>
  <si>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</si>
  <si>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</si>
  <si>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</si>
  <si>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</si>
  <si>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</si>
  <si>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</si>
  <si>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</si>
  <si>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</si>
  <si>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</si>
  <si>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</si>
  <si>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</si>
  <si>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</si>
  <si>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</si>
  <si>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</si>
  <si>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</si>
  <si>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</si>
  <si>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</si>
  <si>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</si>
  <si>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</si>
  <si>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</si>
  <si>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</si>
  <si>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</si>
  <si>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</si>
  <si>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</si>
  <si>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</si>
  <si>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</si>
  <si>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</si>
  <si>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</si>
  <si>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</si>
  <si>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</si>
  <si>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</si>
  <si>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</si>
  <si>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</si>
  <si>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</si>
  <si>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</si>
  <si>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</si>
  <si>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</si>
  <si>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</si>
  <si>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</si>
  <si>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</si>
  <si>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</si>
  <si>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</si>
  <si>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</si>
  <si>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</si>
  <si>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</si>
  <si>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</si>
  <si>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</si>
  <si>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</si>
  <si>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</si>
  <si>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</si>
  <si>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</si>
  <si>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</si>
  <si>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</si>
  <si>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</si>
  <si>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</si>
  <si>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</si>
  <si>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</si>
  <si>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</si>
  <si>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</si>
  <si>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</si>
  <si>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</si>
  <si>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</si>
  <si>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</si>
  <si>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</si>
  <si>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</si>
  <si>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</si>
  <si>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</si>
  <si>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</si>
  <si>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</si>
  <si>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</si>
  <si>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</si>
  <si>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</si>
  <si>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</si>
  <si>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</si>
  <si>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</si>
  <si>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</si>
  <si>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</si>
  <si>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</si>
  <si>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</si>
  <si>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</si>
  <si>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</si>
  <si>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</si>
  <si>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</si>
  <si>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</si>
  <si>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</si>
  <si>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</si>
  <si>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</si>
  <si>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</si>
  <si>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</si>
  <si>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</si>
  <si>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</si>
  <si>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</si>
  <si>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</si>
  <si>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</si>
  <si>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</si>
  <si>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</si>
  <si>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</si>
  <si>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</si>
  <si>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</si>
  <si>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</si>
  <si>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</si>
  <si>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</si>
  <si>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</si>
  <si>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</si>
  <si>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</si>
  <si>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</si>
  <si>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</si>
  <si>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</si>
  <si>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</si>
  <si>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</si>
  <si>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</si>
  <si>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</si>
  <si>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</si>
  <si>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</si>
  <si>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</si>
  <si>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</si>
  <si>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</si>
  <si>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</si>
  <si>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</si>
  <si>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</si>
  <si>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</si>
  <si>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</si>
  <si>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</si>
  <si>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</si>
  <si>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</si>
  <si>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</si>
  <si>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</si>
  <si>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</si>
  <si>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</si>
  <si>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</si>
  <si>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</si>
  <si>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</si>
  <si>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</si>
  <si>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</si>
  <si>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</si>
  <si>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</si>
  <si>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</si>
  <si>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</si>
  <si>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</si>
  <si>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</si>
  <si>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</si>
  <si>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</si>
  <si>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</si>
  <si>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</si>
  <si>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</si>
  <si>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</si>
  <si>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</si>
  <si>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</si>
  <si>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</si>
  <si>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</si>
  <si>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</si>
  <si>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</si>
  <si>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</si>
  <si>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</si>
  <si>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</si>
  <si>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</si>
  <si>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</si>
  <si>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</si>
  <si>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</si>
  <si>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</si>
  <si>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</si>
  <si>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</si>
  <si>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</si>
  <si>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</si>
  <si>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</si>
  <si>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</si>
  <si>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</si>
  <si>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</si>
  <si>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</si>
  <si>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</si>
  <si>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</si>
  <si>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</si>
  <si>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</si>
  <si>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</si>
  <si>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</si>
  <si>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</si>
  <si>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</si>
  <si>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</si>
  <si>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</si>
  <si>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</si>
  <si>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</si>
  <si>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</si>
  <si>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</si>
  <si>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</si>
  <si>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</si>
  <si>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</si>
  <si>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</si>
  <si>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</si>
  <si>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</si>
  <si>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</si>
  <si>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</si>
  <si>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</si>
  <si>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</si>
  <si>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</si>
  <si>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</si>
  <si>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</si>
  <si>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</si>
  <si>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</si>
  <si>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</si>
  <si>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</si>
  <si>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</si>
  <si>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</si>
  <si>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</si>
  <si>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</si>
  <si>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</si>
  <si>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</si>
  <si>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</si>
  <si>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</si>
  <si>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</si>
  <si>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</si>
  <si>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</si>
  <si>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</si>
  <si>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</si>
  <si>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</si>
  <si>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</si>
  <si>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</si>
  <si>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</si>
  <si>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</si>
  <si>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</si>
  <si>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</si>
  <si>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</si>
  <si>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</si>
  <si>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</si>
  <si>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</si>
  <si>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</si>
  <si>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</si>
  <si>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</si>
  <si>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</si>
  <si>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</si>
  <si>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</si>
  <si>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</si>
  <si>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</si>
  <si>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</si>
  <si>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</si>
  <si>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</si>
  <si>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</si>
  <si>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</si>
  <si>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</si>
  <si>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</si>
  <si>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</si>
  <si>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</si>
  <si>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</si>
  <si>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</si>
  <si>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</si>
  <si>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</si>
  <si>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</si>
  <si>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</si>
  <si>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</si>
  <si>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</si>
  <si>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</si>
  <si>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</si>
  <si>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</si>
  <si>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</si>
  <si>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</si>
  <si>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</si>
  <si>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</si>
  <si>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</si>
  <si>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</si>
  <si>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</si>
  <si>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</si>
  <si>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</si>
  <si>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</si>
  <si>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</si>
  <si>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</si>
  <si>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</si>
  <si>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</si>
  <si>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</si>
  <si>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</si>
  <si>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</si>
  <si>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</si>
  <si>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</si>
  <si>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</si>
  <si>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</si>
  <si>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</si>
  <si>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</si>
  <si>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</si>
  <si>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</si>
  <si>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</si>
  <si>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</si>
  <si>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</si>
  <si>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</si>
  <si>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</si>
  <si>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</si>
  <si>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</si>
  <si>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</si>
  <si>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</si>
  <si>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</si>
  <si>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</si>
  <si>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</si>
  <si>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</si>
  <si>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</si>
  <si>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</si>
  <si>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</si>
  <si>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</si>
  <si>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</si>
  <si>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</si>
  <si>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</si>
  <si>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</si>
  <si>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</si>
  <si>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</si>
  <si>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</si>
  <si>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</si>
  <si>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</si>
  <si>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</si>
  <si>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</si>
  <si>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</si>
  <si>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</si>
  <si>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</si>
  <si>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</si>
  <si>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</si>
  <si>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</si>
  <si>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</si>
  <si>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</si>
  <si>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</si>
  <si>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</si>
  <si>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</si>
  <si>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</si>
  <si>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</si>
  <si>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</si>
  <si>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</si>
  <si>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</si>
  <si>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</si>
  <si>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</si>
  <si>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</si>
  <si>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</si>
  <si>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</si>
  <si>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</si>
  <si>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</si>
  <si>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</si>
  <si>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</si>
  <si>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</si>
  <si>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</si>
  <si>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</si>
  <si>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</si>
  <si>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</si>
  <si>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</si>
  <si>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</si>
  <si>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</si>
  <si>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</si>
  <si>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</si>
  <si>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</si>
  <si>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</si>
  <si>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</si>
  <si>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</si>
  <si>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</si>
  <si>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</si>
  <si>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</si>
  <si>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</si>
  <si>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</si>
  <si>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</si>
  <si>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</si>
  <si>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</si>
  <si>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</si>
  <si>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</si>
  <si>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</si>
  <si>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</si>
  <si>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</si>
  <si>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</si>
  <si>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</si>
  <si>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</si>
  <si>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</si>
  <si>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</si>
  <si>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</si>
  <si>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</si>
  <si>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</si>
  <si>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</si>
  <si>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</si>
  <si>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</si>
  <si>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</si>
  <si>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</si>
  <si>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</si>
  <si>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</si>
  <si>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</si>
  <si>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</si>
  <si>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</si>
  <si>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</si>
  <si>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</si>
  <si>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</si>
  <si>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</si>
  <si>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</si>
  <si>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</si>
  <si>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</si>
  <si>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</si>
  <si>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</si>
  <si>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</si>
  <si>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</si>
  <si>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</si>
  <si>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</si>
  <si>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</si>
  <si>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</si>
  <si>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</si>
  <si>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</si>
  <si>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</si>
  <si>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</si>
  <si>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</si>
  <si>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</si>
  <si>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</si>
  <si>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</si>
  <si>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</si>
  <si>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</si>
  <si>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</si>
  <si>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</si>
  <si>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</si>
  <si>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</si>
  <si>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</si>
  <si>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</si>
  <si>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</si>
  <si>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</si>
  <si>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</si>
  <si>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</si>
  <si>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</si>
  <si>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</si>
  <si>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</si>
  <si>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</si>
  <si>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</si>
  <si>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</si>
  <si>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</si>
  <si>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</si>
  <si>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</si>
  <si>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</si>
  <si>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</si>
  <si>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</si>
  <si>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</si>
  <si>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</si>
  <si>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</si>
  <si>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</si>
  <si>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</si>
  <si>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</si>
  <si>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</si>
  <si>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</si>
  <si>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</si>
  <si>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</si>
  <si>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</si>
  <si>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</si>
  <si>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</si>
  <si>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</si>
  <si>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</si>
  <si>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</si>
  <si>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</si>
  <si>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</si>
  <si>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</si>
  <si>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</si>
  <si>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</si>
  <si>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</si>
  <si>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</si>
  <si>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</si>
  <si>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</si>
  <si>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</si>
  <si>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</si>
  <si>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</si>
  <si>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</si>
  <si>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</si>
  <si>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</si>
  <si>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</si>
  <si>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</si>
  <si>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</si>
  <si>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</si>
  <si>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</si>
  <si>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</si>
  <si>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</si>
  <si>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</si>
  <si>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</si>
  <si>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</si>
  <si>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</si>
  <si>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</si>
  <si>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</si>
  <si>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</si>
  <si>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</si>
  <si>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</si>
  <si>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</si>
  <si>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</si>
  <si>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</si>
  <si>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</si>
  <si>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</si>
  <si>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</si>
  <si>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</si>
  <si>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</si>
  <si>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</si>
  <si>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</si>
  <si>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</si>
  <si>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</si>
  <si>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</si>
  <si>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</si>
  <si>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</si>
  <si>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</si>
  <si>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</si>
  <si>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</si>
  <si>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</si>
  <si>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</si>
  <si>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</si>
  <si>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</si>
  <si>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</si>
  <si>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</si>
  <si>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</si>
  <si>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</si>
  <si>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</si>
  <si>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</si>
  <si>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</si>
  <si>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</si>
  <si>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</si>
  <si>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</si>
  <si>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</si>
  <si>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</si>
  <si>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</si>
  <si>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</si>
  <si>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</si>
  <si>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</si>
  <si>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</si>
  <si>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</si>
  <si>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</si>
  <si>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</si>
  <si>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</si>
  <si>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</si>
  <si>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</si>
  <si>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</si>
  <si>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</si>
  <si>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</si>
  <si>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</si>
  <si>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</si>
  <si>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</si>
  <si>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</si>
  <si>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</si>
  <si>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</si>
  <si>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</si>
  <si>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</si>
  <si>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</si>
  <si>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</si>
  <si>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</si>
  <si>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</si>
  <si>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</si>
  <si>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</si>
  <si>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</si>
  <si>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</si>
  <si>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</si>
  <si>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</si>
  <si>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</si>
  <si>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</si>
  <si>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</si>
  <si>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</si>
  <si>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</si>
  <si>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</si>
  <si>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</si>
  <si>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</si>
  <si>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</si>
  <si>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</si>
  <si>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</si>
  <si>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</si>
  <si>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</si>
  <si>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</si>
  <si>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</si>
  <si>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</si>
  <si>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</si>
  <si>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</si>
  <si>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</si>
  <si>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</si>
  <si>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</si>
  <si>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</si>
  <si>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</si>
  <si>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</si>
  <si>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</si>
  <si>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</si>
  <si>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</si>
  <si>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</si>
  <si>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</si>
  <si>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</si>
  <si>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</si>
  <si>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</si>
  <si>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</si>
  <si>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</si>
  <si>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</si>
  <si>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</si>
  <si>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</si>
  <si>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</si>
  <si>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</si>
  <si>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</si>
  <si>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</si>
  <si>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</si>
  <si>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</si>
  <si>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</si>
  <si>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</si>
  <si>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</si>
  <si>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</si>
  <si>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</si>
  <si>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</si>
  <si>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</si>
  <si>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</si>
  <si>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</si>
  <si>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</si>
  <si>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</si>
  <si>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</si>
  <si>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</si>
  <si>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</si>
  <si>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</si>
  <si>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</si>
  <si>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</si>
  <si>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</si>
  <si>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</si>
  <si>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</si>
  <si>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</si>
  <si>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</si>
  <si>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</si>
  <si>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</si>
  <si>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</si>
  <si>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</si>
  <si>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</si>
  <si>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</si>
  <si>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</si>
  <si>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</si>
  <si>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</si>
  <si>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</si>
  <si>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</si>
  <si>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</si>
  <si>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</si>
  <si>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</si>
  <si>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</si>
  <si>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</si>
  <si>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</si>
  <si>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</si>
  <si>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</si>
  <si>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</si>
  <si>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</si>
  <si>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</si>
  <si>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</si>
  <si>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</si>
  <si>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</si>
  <si>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</si>
  <si>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</si>
  <si>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</si>
  <si>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</si>
  <si>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</si>
  <si>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</si>
  <si>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</si>
  <si>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</si>
  <si>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</si>
  <si>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</si>
  <si>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</si>
  <si>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</si>
  <si>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</si>
  <si>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</si>
  <si>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</si>
  <si>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</si>
  <si>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</si>
  <si>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</si>
  <si>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</si>
  <si>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</si>
  <si>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</si>
  <si>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</si>
  <si>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</si>
  <si>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</si>
  <si>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</si>
  <si>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</si>
  <si>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</si>
  <si>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</si>
  <si>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</si>
  <si>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</si>
  <si>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</si>
  <si>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</si>
  <si>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</si>
  <si>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</si>
  <si>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</si>
  <si>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</si>
  <si>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</si>
  <si>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</si>
  <si>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</si>
  <si>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</si>
  <si>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</si>
  <si>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</si>
  <si>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</si>
  <si>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</si>
  <si>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</si>
  <si>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</si>
  <si>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</si>
  <si>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</si>
  <si>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</si>
  <si>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</si>
  <si>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</si>
  <si>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</si>
  <si>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</si>
  <si>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</si>
  <si>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</si>
  <si>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</si>
  <si>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</si>
  <si>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</si>
  <si>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</si>
  <si>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</si>
  <si>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</si>
  <si>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</si>
  <si>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</si>
  <si>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</si>
  <si>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</si>
  <si>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</si>
  <si>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</si>
  <si>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</si>
  <si>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</si>
  <si>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</si>
  <si>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</si>
  <si>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</si>
  <si>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</si>
  <si>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</si>
  <si>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</si>
  <si>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</si>
  <si>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</si>
  <si>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</si>
  <si>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</si>
  <si>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</si>
  <si>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</si>
  <si>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</si>
  <si>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</si>
  <si>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</si>
  <si>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</si>
  <si>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</si>
  <si>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</si>
  <si>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</si>
  <si>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</si>
  <si>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</si>
  <si>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</si>
  <si>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</si>
  <si>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</si>
  <si>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</si>
  <si>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</si>
  <si>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</si>
  <si>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</si>
  <si>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</si>
  <si>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</si>
  <si>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</si>
  <si>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</si>
  <si>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</si>
  <si>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</si>
  <si>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</si>
  <si>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</si>
  <si>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</si>
  <si>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</si>
  <si>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</si>
  <si>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</si>
  <si>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</si>
  <si>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</si>
  <si>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</si>
  <si>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</si>
  <si>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</si>
  <si>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</si>
  <si>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</si>
  <si>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</si>
  <si>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</si>
  <si>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</si>
  <si>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</si>
  <si>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</si>
  <si>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</si>
  <si>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</si>
  <si>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</si>
  <si>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</si>
  <si>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</si>
  <si>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</si>
  <si>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</si>
  <si>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</si>
  <si>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</si>
  <si>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</si>
  <si>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</si>
  <si>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</si>
  <si>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</si>
  <si>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</si>
  <si>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</si>
  <si>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</si>
  <si>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</si>
  <si>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</si>
  <si>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</si>
  <si>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</si>
  <si>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</si>
  <si>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</si>
  <si>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</si>
  <si>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</si>
  <si>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</si>
  <si>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</si>
  <si>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</si>
  <si>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</si>
  <si>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</si>
  <si>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</si>
  <si>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</si>
  <si>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</si>
  <si>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</si>
  <si>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</si>
  <si>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</si>
  <si>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</si>
  <si>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</si>
  <si>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</si>
  <si>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</si>
  <si>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</si>
  <si>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</si>
  <si>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</si>
  <si>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</si>
  <si>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</si>
  <si>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</si>
  <si>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</si>
  <si>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</si>
  <si>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</si>
  <si>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</si>
  <si>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</si>
  <si>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</si>
  <si>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</si>
  <si>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</si>
  <si>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</si>
  <si>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</si>
  <si>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</si>
  <si>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</si>
  <si>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</si>
  <si>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</si>
  <si>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</si>
  <si>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</si>
  <si>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</si>
  <si>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</si>
  <si>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</si>
  <si>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</si>
  <si>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</si>
  <si>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</si>
  <si>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</si>
  <si>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</si>
  <si>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</si>
  <si>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</si>
  <si>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</si>
  <si>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</si>
  <si>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</si>
  <si>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</si>
  <si>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</si>
  <si>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</si>
  <si>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</si>
  <si>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</si>
  <si>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</si>
  <si>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</si>
  <si>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</si>
  <si>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</si>
  <si>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</si>
  <si>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</si>
  <si>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</si>
  <si>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</si>
  <si>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</si>
  <si>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</si>
  <si>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</si>
  <si>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</si>
  <si>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</si>
  <si>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</si>
  <si>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</si>
  <si>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</si>
  <si>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</si>
  <si>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</si>
  <si>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</si>
  <si>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</si>
  <si>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</si>
  <si>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</si>
  <si>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</si>
  <si>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</si>
  <si>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</si>
  <si>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</si>
  <si>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</si>
  <si>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</si>
  <si>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</si>
  <si>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</si>
  <si>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</si>
  <si>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</si>
  <si>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</si>
  <si>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</si>
  <si>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</si>
  <si>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</si>
  <si>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</si>
  <si>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</si>
  <si>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</si>
  <si>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</si>
  <si>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</si>
  <si>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</si>
  <si>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</si>
  <si>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</si>
  <si>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</si>
  <si>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</si>
  <si>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</si>
  <si>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</si>
  <si>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</si>
  <si>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</si>
  <si>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</si>
  <si>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</si>
  <si>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</si>
  <si>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</si>
  <si>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</si>
  <si>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</si>
  <si>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</si>
  <si>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</si>
  <si>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</si>
  <si>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</si>
  <si>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</si>
  <si>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</si>
  <si>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</si>
  <si>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</si>
  <si>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</si>
  <si>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</si>
  <si>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</si>
  <si>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</si>
  <si>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</si>
  <si>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</si>
  <si>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</si>
  <si>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</si>
  <si>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</si>
  <si>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</si>
  <si>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</si>
  <si>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</si>
  <si>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</si>
  <si>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</si>
  <si>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</si>
  <si>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</si>
  <si>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</si>
  <si>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</si>
  <si>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</si>
  <si>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</si>
  <si>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</si>
  <si>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</si>
  <si>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</si>
  <si>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</si>
  <si>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</si>
  <si>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</si>
  <si>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</si>
  <si>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</si>
  <si>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</si>
  <si>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</si>
  <si>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</si>
  <si>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</si>
  <si>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</si>
  <si>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</si>
  <si>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</si>
  <si>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</si>
  <si>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</si>
  <si>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</si>
  <si>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</si>
  <si>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</si>
  <si>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</si>
  <si>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</si>
  <si>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</si>
  <si>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</si>
  <si>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</si>
  <si>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</si>
  <si>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</si>
  <si>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</si>
  <si>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</si>
  <si>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</si>
  <si>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</si>
  <si>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</si>
  <si>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</si>
  <si>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</si>
  <si>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</si>
  <si>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</si>
  <si>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</si>
  <si>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</si>
  <si>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</si>
  <si>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</si>
  <si>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</si>
  <si>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</si>
  <si>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</si>
  <si>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</si>
  <si>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</si>
  <si>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</si>
  <si>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</si>
  <si>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</si>
  <si>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</si>
  <si>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</si>
  <si>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</si>
  <si>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</si>
  <si>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</si>
  <si>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</si>
  <si>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</si>
  <si>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</si>
  <si>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</si>
  <si>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</si>
  <si>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</si>
  <si>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</si>
  <si>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</si>
  <si>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</si>
  <si>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</si>
  <si>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</si>
  <si>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</si>
  <si>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</si>
  <si>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</si>
  <si>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</si>
  <si>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</si>
  <si>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</si>
  <si>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</si>
  <si>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</si>
  <si>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</si>
  <si>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</si>
  <si>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</si>
  <si>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</si>
  <si>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</si>
  <si>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</si>
  <si>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</si>
  <si>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</si>
  <si>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</si>
  <si>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</si>
  <si>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</si>
  <si>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</si>
  <si>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</si>
  <si>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</si>
  <si>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</si>
  <si>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</si>
  <si>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</si>
  <si>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</si>
  <si>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</si>
  <si>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</si>
  <si>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</si>
  <si>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</si>
  <si>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</si>
  <si>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</si>
  <si>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</si>
  <si>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</si>
  <si>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</si>
  <si>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</si>
  <si>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</si>
  <si>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</si>
  <si>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</si>
  <si>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</si>
  <si>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</si>
  <si>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</si>
  <si>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</si>
  <si>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</si>
  <si>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</si>
  <si>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</si>
  <si>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</si>
  <si>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</si>
  <si>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</si>
  <si>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</si>
  <si>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</si>
  <si>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</si>
  <si>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</si>
  <si>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</si>
  <si>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</si>
  <si>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</si>
  <si>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</si>
  <si>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</si>
  <si>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</si>
  <si>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</si>
  <si>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</si>
  <si>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</si>
  <si>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</si>
  <si>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</si>
  <si>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</si>
  <si>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</si>
  <si>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</si>
  <si>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</si>
  <si>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</si>
  <si>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</si>
  <si>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</si>
  <si>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</si>
  <si>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</si>
  <si>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</si>
  <si>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</si>
  <si>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</si>
  <si>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</si>
  <si>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</si>
  <si>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</si>
  <si>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</si>
  <si>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</si>
  <si>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</si>
  <si>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</si>
  <si>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</si>
  <si>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</si>
  <si>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</si>
  <si>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</si>
  <si>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</si>
  <si>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</si>
  <si>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</si>
  <si>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</si>
  <si>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</si>
  <si>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</si>
  <si>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</si>
  <si>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</si>
  <si>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</si>
  <si>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</si>
  <si>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</si>
  <si>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</si>
  <si>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</si>
  <si>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</si>
  <si>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</si>
  <si>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</si>
  <si>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</si>
  <si>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</si>
  <si>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</si>
  <si>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</si>
  <si>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</si>
  <si>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</si>
  <si>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</si>
  <si>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</si>
  <si>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</si>
  <si>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</si>
  <si>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</si>
  <si>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</si>
  <si>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</si>
  <si>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</si>
  <si>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</si>
  <si>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</si>
  <si>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</si>
  <si>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</si>
  <si>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</si>
  <si>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</si>
  <si>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</si>
  <si>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</si>
  <si>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</si>
  <si>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</si>
  <si>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</si>
  <si>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</si>
  <si>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</si>
  <si>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</si>
  <si>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</si>
  <si>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</si>
  <si>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</si>
  <si>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</si>
  <si>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</si>
  <si>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</si>
  <si>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</si>
  <si>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</si>
  <si>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</si>
  <si>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</si>
  <si>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</si>
  <si>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</si>
  <si>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</si>
  <si>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</si>
  <si>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</si>
  <si>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</si>
  <si>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</si>
  <si>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</si>
  <si>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</si>
  <si>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</si>
  <si>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</si>
  <si>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</si>
  <si>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</si>
  <si>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</si>
  <si>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</si>
  <si>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</si>
  <si>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</si>
  <si>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</si>
  <si>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</si>
  <si>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</si>
  <si>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</si>
  <si>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</si>
  <si>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</si>
  <si>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</si>
  <si>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</si>
  <si>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</si>
  <si>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</si>
  <si>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</si>
  <si>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</si>
  <si>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</si>
  <si>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</si>
  <si>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</si>
  <si>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</si>
  <si>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</si>
  <si>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</si>
  <si>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</si>
  <si>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</si>
  <si>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</si>
  <si>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</si>
  <si>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</si>
  <si>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</si>
  <si>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</si>
  <si>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</si>
  <si>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</si>
  <si>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</si>
  <si>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</si>
  <si>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</si>
  <si>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</si>
  <si>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</si>
  <si>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</si>
  <si>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</si>
  <si>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</si>
  <si>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</si>
  <si>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</si>
  <si>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</si>
  <si>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</si>
  <si>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</si>
  <si>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</si>
  <si>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</si>
  <si>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</si>
  <si>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</si>
  <si>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</si>
  <si>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</si>
  <si>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</si>
  <si>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</si>
  <si>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</si>
  <si>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</si>
  <si>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</si>
  <si>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</si>
  <si>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</si>
  <si>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</si>
  <si>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</si>
  <si>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</si>
  <si>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</si>
  <si>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</si>
  <si>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</si>
  <si>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</si>
  <si>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</si>
  <si>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</si>
  <si>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</si>
  <si>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</si>
  <si>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</si>
  <si>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</si>
  <si>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</si>
  <si>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</si>
  <si>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</si>
  <si>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</si>
  <si>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</si>
  <si>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</si>
  <si>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</si>
  <si>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</si>
  <si>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</si>
  <si>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</si>
  <si>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</si>
  <si>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</si>
  <si>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</si>
  <si>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</si>
  <si>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</si>
  <si>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</si>
  <si>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</si>
  <si>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</si>
  <si>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</si>
  <si>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</si>
  <si>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</si>
  <si>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</si>
  <si>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</si>
  <si>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</si>
  <si>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</si>
  <si>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</si>
  <si>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</si>
  <si>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</si>
  <si>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</si>
  <si>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</si>
  <si>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</si>
  <si>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</si>
  <si>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</si>
  <si>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</si>
  <si>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</si>
  <si>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</si>
  <si>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</si>
  <si>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</si>
  <si>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</si>
  <si>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</si>
  <si>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</si>
  <si>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</si>
  <si>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</si>
  <si>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</si>
  <si>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</si>
  <si>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</si>
  <si>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</si>
  <si>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</si>
  <si>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</si>
  <si>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</si>
  <si>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</si>
  <si>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</si>
  <si>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</si>
  <si>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</si>
  <si>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</si>
  <si>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</si>
  <si>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</si>
  <si>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</si>
  <si>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</si>
  <si>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</si>
  <si>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</si>
  <si>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</si>
  <si>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</si>
  <si>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</si>
  <si>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</si>
  <si>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</si>
  <si>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</si>
  <si>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</si>
  <si>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</si>
  <si>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</si>
  <si>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</si>
  <si>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</si>
  <si>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</si>
  <si>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</si>
  <si>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</si>
  <si>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</si>
  <si>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</si>
  <si>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</si>
  <si>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</si>
  <si>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</si>
  <si>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</si>
  <si>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</si>
  <si>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</si>
  <si>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</si>
  <si>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</si>
  <si>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</si>
  <si>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</si>
  <si>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</si>
  <si>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</si>
  <si>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</si>
  <si>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</si>
  <si>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</si>
  <si>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</si>
  <si>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</si>
  <si>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</si>
  <si>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</si>
  <si>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</si>
  <si>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</si>
  <si>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</si>
  <si>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</si>
  <si>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</si>
  <si>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</si>
  <si>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</si>
  <si>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</si>
  <si>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</si>
  <si>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</si>
  <si>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</si>
  <si>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</si>
  <si>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</si>
  <si>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</si>
  <si>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</si>
  <si>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</si>
  <si>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</si>
  <si>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</si>
  <si>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</si>
  <si>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</si>
  <si>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</si>
  <si>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</si>
  <si>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</si>
  <si>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</si>
  <si>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</si>
  <si>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</si>
  <si>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</si>
  <si>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</si>
  <si>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</si>
  <si>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</si>
  <si>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</si>
  <si>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</si>
  <si>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</si>
  <si>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</si>
  <si>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</si>
  <si>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</si>
  <si>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</si>
  <si>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</si>
  <si>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</si>
  <si>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</si>
  <si>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</si>
  <si>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</si>
  <si>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</si>
  <si>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</si>
  <si>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</si>
  <si>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</si>
  <si>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</si>
  <si>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</si>
  <si>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</si>
  <si>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</si>
  <si>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</si>
  <si>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</si>
  <si>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</si>
  <si>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</si>
  <si>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</si>
  <si>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</si>
  <si>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</si>
  <si>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</si>
  <si>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</si>
  <si>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</si>
  <si>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</si>
  <si>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</si>
  <si>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</si>
  <si>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</si>
  <si>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</si>
  <si>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</si>
  <si>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</si>
  <si>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</si>
  <si>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</si>
  <si>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</si>
  <si>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</si>
  <si>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</si>
  <si>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</si>
  <si>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</si>
  <si>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</si>
  <si>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</si>
  <si>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</si>
  <si>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</si>
  <si>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</si>
  <si>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</si>
  <si>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</si>
  <si>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</si>
  <si>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</si>
  <si>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</si>
  <si>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</si>
  <si>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</si>
  <si>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</si>
  <si>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</si>
  <si>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</si>
  <si>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</si>
  <si>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</si>
  <si>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</si>
  <si>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</si>
  <si>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</si>
  <si>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</si>
  <si>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</si>
  <si>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</si>
  <si>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</si>
  <si>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</si>
  <si>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</si>
  <si>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</si>
  <si>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</si>
  <si>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</si>
  <si>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</si>
  <si>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</si>
  <si>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</si>
  <si>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</si>
  <si>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</si>
  <si>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</si>
  <si>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</si>
  <si>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</si>
  <si>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</si>
  <si>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</si>
  <si>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</si>
  <si>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</si>
  <si>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</si>
  <si>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</si>
  <si>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</si>
  <si>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</si>
  <si>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</si>
  <si>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</si>
  <si>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</si>
  <si>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</si>
  <si>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</si>
  <si>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</si>
  <si>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</si>
  <si>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</si>
  <si>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</si>
  <si>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</si>
  <si>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</si>
  <si>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</si>
  <si>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</si>
  <si>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</si>
  <si>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</si>
  <si>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</si>
  <si>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</si>
  <si>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</si>
  <si>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</si>
  <si>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</si>
  <si>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</si>
  <si>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</si>
  <si>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</si>
  <si>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</si>
  <si>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</si>
  <si>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</si>
  <si>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</si>
  <si>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</si>
  <si>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</si>
  <si>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</si>
  <si>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</si>
  <si>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</si>
  <si>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</si>
  <si>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</si>
  <si>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</si>
  <si>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</si>
  <si>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</si>
  <si>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</si>
  <si>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</si>
  <si>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</si>
  <si>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</si>
  <si>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</si>
  <si>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</si>
  <si>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</si>
  <si>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</si>
  <si>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</si>
  <si>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</si>
  <si>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</si>
  <si>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</si>
  <si>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</si>
  <si>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</si>
  <si>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</si>
  <si>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</si>
  <si>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</si>
  <si>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</si>
  <si>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</si>
  <si>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</si>
  <si>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</si>
  <si>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</si>
  <si>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</si>
  <si>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</si>
  <si>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</si>
  <si>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</si>
  <si>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</si>
  <si>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</si>
  <si>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</si>
  <si>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</si>
  <si>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</si>
  <si>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</si>
  <si>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</si>
  <si>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</si>
  <si>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</si>
  <si>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</si>
  <si>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</si>
  <si>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</si>
  <si>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</si>
  <si>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</si>
  <si>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</si>
  <si>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</si>
  <si>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</si>
  <si>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</si>
  <si>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</si>
  <si>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</si>
  <si>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</si>
  <si>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</si>
  <si>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</si>
  <si>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</si>
  <si>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</si>
  <si>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</si>
  <si>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</si>
  <si>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</si>
  <si>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</si>
  <si>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</si>
  <si>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</si>
  <si>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</si>
  <si>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</si>
  <si>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</si>
  <si>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</si>
  <si>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</si>
  <si>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</si>
  <si>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</si>
  <si>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</si>
  <si>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</si>
  <si>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</si>
  <si>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</si>
  <si>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</si>
  <si>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</si>
  <si>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</si>
  <si>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</si>
  <si>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</si>
  <si>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</si>
  <si>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</si>
  <si>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</si>
  <si>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</si>
  <si>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</si>
  <si>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</si>
  <si>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</si>
  <si>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</si>
  <si>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</si>
  <si>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</si>
  <si>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</si>
  <si>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</si>
  <si>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</si>
  <si>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</si>
  <si>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</si>
  <si>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</si>
  <si>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</si>
  <si>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</si>
  <si>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</si>
  <si>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</si>
  <si>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</si>
  <si>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</si>
  <si>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</si>
  <si>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</si>
  <si>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</si>
  <si>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</si>
  <si>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</si>
  <si>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</si>
  <si>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</si>
  <si>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</si>
  <si>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</si>
  <si>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</si>
  <si>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</si>
  <si>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</si>
  <si>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</si>
  <si>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</si>
  <si>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</si>
  <si>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</si>
  <si>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</si>
  <si>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</si>
  <si>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</si>
  <si>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</si>
  <si>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</si>
  <si>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</si>
  <si>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</si>
  <si>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</si>
  <si>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</si>
  <si>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</si>
  <si>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</si>
  <si>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</si>
  <si>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</si>
  <si>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</si>
  <si>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</si>
  <si>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</si>
  <si>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</si>
  <si>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</si>
  <si>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</si>
  <si>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</si>
  <si>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</si>
  <si>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</si>
  <si>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</si>
  <si>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</si>
  <si>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</si>
  <si>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</si>
  <si>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</si>
  <si>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</si>
  <si>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</si>
  <si>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</si>
  <si>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</si>
  <si>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</si>
  <si>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</si>
  <si>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</si>
  <si>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</si>
  <si>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</si>
  <si>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</si>
  <si>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</si>
  <si>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</si>
  <si>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</si>
  <si>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</si>
  <si>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</si>
  <si>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</si>
  <si>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</si>
  <si>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</si>
  <si>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</si>
  <si>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</si>
  <si>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</si>
  <si>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</si>
  <si>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</si>
  <si>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</si>
  <si>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</si>
  <si>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</si>
  <si>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</si>
  <si>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</si>
  <si>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</si>
  <si>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</si>
  <si>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</si>
  <si>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</si>
  <si>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</si>
  <si>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</si>
  <si>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</si>
  <si>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</si>
  <si>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</si>
  <si>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</si>
  <si>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</si>
  <si>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</si>
  <si>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</si>
  <si>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</si>
  <si>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</si>
  <si>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</si>
  <si>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</si>
  <si>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</si>
  <si>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</si>
  <si>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</si>
  <si>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</si>
  <si>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</si>
  <si>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</si>
  <si>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</si>
  <si>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</si>
  <si>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</si>
  <si>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</si>
  <si>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</si>
  <si>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</si>
  <si>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</si>
  <si>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</si>
  <si>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</si>
  <si>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</si>
  <si>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</si>
  <si>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</si>
  <si>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</si>
  <si>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</si>
  <si>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</si>
  <si>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</si>
  <si>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</si>
  <si>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</si>
  <si>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</si>
  <si>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</si>
  <si>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</si>
  <si>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</si>
  <si>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</si>
  <si>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</si>
  <si>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</si>
  <si>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</si>
  <si>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</si>
  <si>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</si>
  <si>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</si>
  <si>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</si>
  <si>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</si>
  <si>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</si>
  <si>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</si>
  <si>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</si>
  <si>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</si>
  <si>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</si>
  <si>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</si>
  <si>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</si>
  <si>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</si>
  <si>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</si>
  <si>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</si>
  <si>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</si>
  <si>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</si>
  <si>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</si>
  <si>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</si>
  <si>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</si>
  <si>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</si>
  <si>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</si>
  <si>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</si>
  <si>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</si>
  <si>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</si>
  <si>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</si>
  <si>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</si>
  <si>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</si>
  <si>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</si>
  <si>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</si>
  <si>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</si>
  <si>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</si>
  <si>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</si>
  <si>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</si>
  <si>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</si>
  <si>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</si>
  <si>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</si>
  <si>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</si>
  <si>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</si>
  <si>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</si>
  <si>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</si>
  <si>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</si>
  <si>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</si>
  <si>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</si>
  <si>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</si>
  <si>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</si>
  <si>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</si>
  <si>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</si>
  <si>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</si>
  <si>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</si>
  <si>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</si>
  <si>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</si>
  <si>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</si>
  <si>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</si>
  <si>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</si>
  <si>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</si>
  <si>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</si>
  <si>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</si>
  <si>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</si>
  <si>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</si>
  <si>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</si>
  <si>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</si>
  <si>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</si>
  <si>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</si>
  <si>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</si>
  <si>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</si>
  <si>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</si>
  <si>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</si>
  <si>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</si>
  <si>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</si>
  <si>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</si>
  <si>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</si>
  <si>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</si>
  <si>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</si>
  <si>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</si>
  <si>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</si>
  <si>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</si>
  <si>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</si>
  <si>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</si>
  <si>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</si>
  <si>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</si>
  <si>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</si>
  <si>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</si>
  <si>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</si>
  <si>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</si>
  <si>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</si>
  <si>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</si>
  <si>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</si>
  <si>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</si>
  <si>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</si>
  <si>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</si>
  <si>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</si>
  <si>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</si>
  <si>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</si>
  <si>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</si>
  <si>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</si>
  <si>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</si>
  <si>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</si>
  <si>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</si>
  <si>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</si>
  <si>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</si>
  <si>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</si>
  <si>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</si>
  <si>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</si>
  <si>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</si>
  <si>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</si>
  <si>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</si>
  <si>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</si>
  <si>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</si>
  <si>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</si>
  <si>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</si>
  <si>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</si>
  <si>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</si>
  <si>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</si>
  <si>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</si>
  <si>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</si>
  <si>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</si>
  <si>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</si>
  <si>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</si>
  <si>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</si>
  <si>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</si>
  <si>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</si>
  <si>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</si>
  <si>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</si>
  <si>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</si>
  <si>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</si>
  <si>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</si>
  <si>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</si>
  <si>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</si>
  <si>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</si>
  <si>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</si>
  <si>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</si>
  <si>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</si>
  <si>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</si>
  <si>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</si>
  <si>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</si>
  <si>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</si>
  <si>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</si>
  <si>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</si>
  <si>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</si>
  <si>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</si>
  <si>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</si>
  <si>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</si>
  <si>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</si>
  <si>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</si>
  <si>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</si>
  <si>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</si>
  <si>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</si>
  <si>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</si>
  <si>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</si>
  <si>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</si>
  <si>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</si>
  <si>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</si>
  <si>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</si>
  <si>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</si>
  <si>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</si>
  <si>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</si>
  <si>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</si>
  <si>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</si>
  <si>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</si>
  <si>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</si>
  <si>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</si>
  <si>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</si>
  <si>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</si>
  <si>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</si>
  <si>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</si>
  <si>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</si>
  <si>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</si>
  <si>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</si>
  <si>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</si>
  <si>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</si>
  <si>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</si>
  <si>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</si>
  <si>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</si>
  <si>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</si>
  <si>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</si>
  <si>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</si>
  <si>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</si>
  <si>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</si>
  <si>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</si>
  <si>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</si>
  <si>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</si>
  <si>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</si>
  <si>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</si>
  <si>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</si>
  <si>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</si>
  <si>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</si>
  <si>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</si>
  <si>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</si>
  <si>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</si>
  <si>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</si>
  <si>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</si>
  <si>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</si>
  <si>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</si>
  <si>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</si>
  <si>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</si>
  <si>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</si>
  <si>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</si>
  <si>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</si>
  <si>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</si>
  <si>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</si>
  <si>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</si>
  <si>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</si>
  <si>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</si>
  <si>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</si>
  <si>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</si>
  <si>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</si>
  <si>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</si>
  <si>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</si>
  <si>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</si>
  <si>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</si>
  <si>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</si>
  <si>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</si>
  <si>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</si>
  <si>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</si>
  <si>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</si>
  <si>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</si>
  <si>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</si>
  <si>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</si>
  <si>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</si>
  <si>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</si>
  <si>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</si>
  <si>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</si>
  <si>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</si>
  <si>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</si>
  <si>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</si>
  <si>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</si>
  <si>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</si>
  <si>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</si>
  <si>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</si>
  <si>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</si>
  <si>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</si>
  <si>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</si>
  <si>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</si>
  <si>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</si>
  <si>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</si>
  <si>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</si>
  <si>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</si>
  <si>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</si>
  <si>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</si>
  <si>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</si>
  <si>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</si>
  <si>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</si>
  <si>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</si>
  <si>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</si>
  <si>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</si>
  <si>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</si>
  <si>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</si>
  <si>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</si>
  <si>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</si>
  <si>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</si>
  <si>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</si>
  <si>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</si>
  <si>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</si>
  <si>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</si>
  <si>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</si>
  <si>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</si>
  <si>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</si>
  <si>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</si>
  <si>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</si>
  <si>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</si>
  <si>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</si>
  <si>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</si>
  <si>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</si>
  <si>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</si>
  <si>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</si>
  <si>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</si>
  <si>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</si>
  <si>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</si>
  <si>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</si>
  <si>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</si>
  <si>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</si>
  <si>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</si>
  <si>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</si>
  <si>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</si>
  <si>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</si>
  <si>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</si>
  <si>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</si>
  <si>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</si>
  <si>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</si>
  <si>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</si>
  <si>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</si>
  <si>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</si>
  <si>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</si>
  <si>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</si>
  <si>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</si>
  <si>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</si>
  <si>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</si>
  <si>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</si>
  <si>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</si>
  <si>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</si>
  <si>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</si>
  <si>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</si>
  <si>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</si>
  <si>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</si>
  <si>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</si>
  <si>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</si>
  <si>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</si>
  <si>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</si>
  <si>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</si>
  <si>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</si>
  <si>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</si>
  <si>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</si>
  <si>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</si>
  <si>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</si>
  <si>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</si>
  <si>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</si>
  <si>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</si>
  <si>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</si>
  <si>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</si>
  <si>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</si>
  <si>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</si>
  <si>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</si>
  <si>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</si>
  <si>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</si>
  <si>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</si>
  <si>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</si>
  <si>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</si>
  <si>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</si>
  <si>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</si>
  <si>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</si>
  <si>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</si>
  <si>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</si>
  <si>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</si>
  <si>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</si>
  <si>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</si>
  <si>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</si>
  <si>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</si>
  <si>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</si>
  <si>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</si>
  <si>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</si>
  <si>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</si>
  <si>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</si>
  <si>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</si>
  <si>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</si>
  <si>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</si>
  <si>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</si>
  <si>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</si>
  <si>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</si>
  <si>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</si>
  <si>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</si>
  <si>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</si>
  <si>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</si>
  <si>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</si>
  <si>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</si>
  <si>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</si>
  <si>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</si>
  <si>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</si>
  <si>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</si>
  <si>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</si>
  <si>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</si>
  <si>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</si>
  <si>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</si>
  <si>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</si>
  <si>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</si>
  <si>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</si>
  <si>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</si>
  <si>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</si>
  <si>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</si>
  <si>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</si>
  <si>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</si>
  <si>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</si>
  <si>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</si>
  <si>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</si>
  <si>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</si>
  <si>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</si>
  <si>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</si>
  <si>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</si>
  <si>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</si>
  <si>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</si>
  <si>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</si>
  <si>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</si>
  <si>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</si>
  <si>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</si>
  <si>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</si>
  <si>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</si>
  <si>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</si>
  <si>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</si>
  <si>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</si>
  <si>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</si>
  <si>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</si>
  <si>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</si>
  <si>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</si>
  <si>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</si>
  <si>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</si>
  <si>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</si>
  <si>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</si>
  <si>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</si>
  <si>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</si>
  <si>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</si>
  <si>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</si>
  <si>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</si>
  <si>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</si>
  <si>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</si>
  <si>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</si>
  <si>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</si>
  <si>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</si>
  <si>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</si>
  <si>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</si>
  <si>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</si>
  <si>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</si>
  <si>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</si>
  <si>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</si>
  <si>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</si>
  <si>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</si>
  <si>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</si>
  <si>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</si>
  <si>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</si>
  <si>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</si>
  <si>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</si>
  <si>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</si>
  <si>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</si>
  <si>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</si>
  <si>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</si>
  <si>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</si>
  <si>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</si>
  <si>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</si>
  <si>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</si>
  <si>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</si>
  <si>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</si>
  <si>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</si>
  <si>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</si>
  <si>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</si>
  <si>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</si>
  <si>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</si>
  <si>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</si>
  <si>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</si>
  <si>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</si>
  <si>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</si>
  <si>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</si>
  <si>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</si>
  <si>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</si>
  <si>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</si>
  <si>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</si>
  <si>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</si>
  <si>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</si>
  <si>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</si>
  <si>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</si>
  <si>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</si>
  <si>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</si>
  <si>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</si>
  <si>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</si>
  <si>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</si>
  <si>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</si>
  <si>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</si>
  <si>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</si>
  <si>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</si>
  <si>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</si>
  <si>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</si>
  <si>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</si>
  <si>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</si>
  <si>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</si>
  <si>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</si>
  <si>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</si>
  <si>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</si>
  <si>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</si>
  <si>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</si>
  <si>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</si>
  <si>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</si>
  <si>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</si>
  <si>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</si>
  <si>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</si>
  <si>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</si>
  <si>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</si>
  <si>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</si>
  <si>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</si>
  <si>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</si>
  <si>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</si>
  <si>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</si>
  <si>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</si>
  <si>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</si>
  <si>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</si>
  <si>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</si>
  <si>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</si>
  <si>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</si>
  <si>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</si>
  <si>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</si>
  <si>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</si>
  <si>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</si>
  <si>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</si>
  <si>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</si>
  <si>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</si>
  <si>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</si>
  <si>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</si>
  <si>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</si>
  <si>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</si>
  <si>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</si>
  <si>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</si>
  <si>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</si>
  <si>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</si>
  <si>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</si>
  <si>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</si>
  <si>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</si>
  <si>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</si>
  <si>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</si>
  <si>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</si>
  <si>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</si>
  <si>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</si>
  <si>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</si>
  <si>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</si>
  <si>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</si>
  <si>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</si>
  <si>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</si>
  <si>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</si>
  <si>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</si>
  <si>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</si>
  <si>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</si>
  <si>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</si>
  <si>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</si>
  <si>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</si>
  <si>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</si>
  <si>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</si>
  <si>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</si>
  <si>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</si>
  <si>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</si>
  <si>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</si>
  <si>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</si>
  <si>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</si>
  <si>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</si>
  <si>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</si>
  <si>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</si>
  <si>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</si>
  <si>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</si>
  <si>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</si>
  <si>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</si>
  <si>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</si>
  <si>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</si>
  <si>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</si>
  <si>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</si>
  <si>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</si>
  <si>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</si>
  <si>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</si>
  <si>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</si>
  <si>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</si>
  <si>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</si>
  <si>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</si>
  <si>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</si>
  <si>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</si>
  <si>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</si>
  <si>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</si>
  <si>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</si>
  <si>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</si>
  <si>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</si>
  <si>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</si>
  <si>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</si>
  <si>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</si>
  <si>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</si>
  <si>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</si>
  <si>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</si>
  <si>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</si>
  <si>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</si>
  <si>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</si>
  <si>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</si>
  <si>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</si>
  <si>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</si>
  <si>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</si>
  <si>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</si>
  <si>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</si>
  <si>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</si>
  <si>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</si>
  <si>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</si>
  <si>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</si>
  <si>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</si>
  <si>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</si>
  <si>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</si>
  <si>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</si>
  <si>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</si>
  <si>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</si>
  <si>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</si>
  <si>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</si>
  <si>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</si>
  <si>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</si>
  <si>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</si>
  <si>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</si>
  <si>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</si>
  <si>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</si>
  <si>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</si>
  <si>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</si>
  <si>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</si>
  <si>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</si>
  <si>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</si>
  <si>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</si>
  <si>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</si>
  <si>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</si>
  <si>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</si>
  <si>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</si>
  <si>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</si>
  <si>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</si>
  <si>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</si>
  <si>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</si>
  <si>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</si>
  <si>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</si>
  <si>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</si>
  <si>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</si>
  <si>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</si>
  <si>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</si>
  <si>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</si>
  <si>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</si>
  <si>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</si>
  <si>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</si>
  <si>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</si>
  <si>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</si>
  <si>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</si>
  <si>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</si>
  <si>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</si>
  <si>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</si>
  <si>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</si>
  <si>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</si>
  <si>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</si>
  <si>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</si>
  <si>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</si>
  <si>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</si>
  <si>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</si>
  <si>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</si>
  <si>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</si>
  <si>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</si>
  <si>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</si>
  <si>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</si>
  <si>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</si>
  <si>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</si>
  <si>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</si>
  <si>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</si>
  <si>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</si>
  <si>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</si>
  <si>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</si>
  <si>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</si>
  <si>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</si>
  <si>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</si>
  <si>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</si>
  <si>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</si>
  <si>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</si>
  <si>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</si>
  <si>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</si>
  <si>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</si>
  <si>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</si>
  <si>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</si>
  <si>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</si>
  <si>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</si>
  <si>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</si>
  <si>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</si>
  <si>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</si>
  <si>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</si>
  <si>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</si>
  <si>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</si>
  <si>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</si>
  <si>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</si>
  <si>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</si>
  <si>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</si>
  <si>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</si>
  <si>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</si>
  <si>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</si>
  <si>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</si>
  <si>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</si>
  <si>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</si>
  <si>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</si>
  <si>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</si>
  <si>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</si>
  <si>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</si>
  <si>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</si>
  <si>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</si>
  <si>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</si>
  <si>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</si>
  <si>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</si>
  <si>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</si>
  <si>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</si>
  <si>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</si>
  <si>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</si>
  <si>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</si>
  <si>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</si>
  <si>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</si>
  <si>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</si>
  <si>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</si>
  <si>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</si>
  <si>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</si>
  <si>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</si>
  <si>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</si>
  <si>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</si>
  <si>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</si>
  <si>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</si>
  <si>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</si>
  <si>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</si>
  <si>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</si>
  <si>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</si>
  <si>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</si>
  <si>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</si>
  <si>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</si>
  <si>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</si>
  <si>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</si>
  <si>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</si>
  <si>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</si>
  <si>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</si>
  <si>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</si>
  <si>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</si>
  <si>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</si>
  <si>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</si>
  <si>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</si>
  <si>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</si>
  <si>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</si>
  <si>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</si>
  <si>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</si>
  <si>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</si>
  <si>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</si>
  <si>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</si>
  <si>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</si>
  <si>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</si>
  <si>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</si>
  <si>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</si>
  <si>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</si>
  <si>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</si>
  <si>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</si>
  <si>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</si>
  <si>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</si>
  <si>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</si>
  <si>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</si>
  <si>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</si>
  <si>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</si>
  <si>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</si>
  <si>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</si>
  <si>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</si>
  <si>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</si>
  <si>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</si>
  <si>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</si>
  <si>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</si>
  <si>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</si>
  <si>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</si>
  <si>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</si>
  <si>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</si>
  <si>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</si>
  <si>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</si>
  <si>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</si>
  <si>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</si>
  <si>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</si>
  <si>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</si>
  <si>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</si>
  <si>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</si>
  <si>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</si>
  <si>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</si>
  <si>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</si>
  <si>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</si>
  <si>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</si>
  <si>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</si>
  <si>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</si>
  <si>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</si>
  <si>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</si>
  <si>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</si>
  <si>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</si>
  <si>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</si>
  <si>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</si>
  <si>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</si>
  <si>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</si>
  <si>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</si>
  <si>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</si>
  <si>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</si>
  <si>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</si>
  <si>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</si>
  <si>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</si>
  <si>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</si>
  <si>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</si>
  <si>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</si>
  <si>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</si>
  <si>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</si>
  <si>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</si>
  <si>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</si>
  <si>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</si>
  <si>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</si>
  <si>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</si>
  <si>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</si>
  <si>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</si>
  <si>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</si>
  <si>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</si>
  <si>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</si>
  <si>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</si>
  <si>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</si>
  <si>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</si>
  <si>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</si>
  <si>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</si>
  <si>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</si>
  <si>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</si>
  <si>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</si>
  <si>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</si>
  <si>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</si>
  <si>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</si>
  <si>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</si>
  <si>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</si>
  <si>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</si>
  <si>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</si>
  <si>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</si>
  <si>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</si>
  <si>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</si>
  <si>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</si>
  <si>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</si>
  <si>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</si>
  <si>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</si>
  <si>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</si>
  <si>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</si>
  <si>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</si>
  <si>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</si>
  <si>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</si>
  <si>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</si>
  <si>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</si>
  <si>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</si>
  <si>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</si>
  <si>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</si>
  <si>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</si>
  <si>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</si>
  <si>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</si>
  <si>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</si>
  <si>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</si>
  <si>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</si>
  <si>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</si>
  <si>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</si>
  <si>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</si>
  <si>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</si>
  <si>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</si>
  <si>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</si>
  <si>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</si>
  <si>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</si>
  <si>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</si>
  <si>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</si>
  <si>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</si>
  <si>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</si>
  <si>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</si>
  <si>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</si>
  <si>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</si>
  <si>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</si>
  <si>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</si>
  <si>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</si>
  <si>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</si>
  <si>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</si>
  <si>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</si>
  <si>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</si>
  <si>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</si>
  <si>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</si>
  <si>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</si>
  <si>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</si>
  <si>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</si>
  <si>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</si>
  <si>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</si>
  <si>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</si>
  <si>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</si>
  <si>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</si>
  <si>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</si>
  <si>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</si>
  <si>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</si>
  <si>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</si>
  <si>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</si>
  <si>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</si>
  <si>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</si>
  <si>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</si>
  <si>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</si>
  <si>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</si>
  <si>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</si>
  <si>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</si>
  <si>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</si>
  <si>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</si>
  <si>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</si>
  <si>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</si>
  <si>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</si>
  <si>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</si>
  <si>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</si>
  <si>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</si>
  <si>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</si>
  <si>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</si>
  <si>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</si>
  <si>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</si>
  <si>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</si>
  <si>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</si>
  <si>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</si>
  <si>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</si>
  <si>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</si>
  <si>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</si>
  <si>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</si>
  <si>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</si>
  <si>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</si>
  <si>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</si>
  <si>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</si>
  <si>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</si>
  <si>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</si>
  <si>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</si>
  <si>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</si>
  <si>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</si>
  <si>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</si>
  <si>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</si>
  <si>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</si>
  <si>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</si>
  <si>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</si>
  <si>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</si>
  <si>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</si>
  <si>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</si>
  <si>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</si>
  <si>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</si>
  <si>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</si>
  <si>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</si>
  <si>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</si>
  <si>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</si>
  <si>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</si>
  <si>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</si>
  <si>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</si>
  <si>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</si>
  <si>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</si>
  <si>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</si>
  <si>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</si>
  <si>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</si>
  <si>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</si>
  <si>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</si>
  <si>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</si>
  <si>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</si>
  <si>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</si>
  <si>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</si>
  <si>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</si>
  <si>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</si>
  <si>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</si>
  <si>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</si>
  <si>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</si>
  <si>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</si>
  <si>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</si>
  <si>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</si>
  <si>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</si>
  <si>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</si>
  <si>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</si>
  <si>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</si>
  <si>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</si>
  <si>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</si>
  <si>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</si>
  <si>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</si>
  <si>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</si>
  <si>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</si>
  <si>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</si>
  <si>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</si>
  <si>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</si>
  <si>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</si>
  <si>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</si>
  <si>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</si>
  <si>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</si>
  <si>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</si>
  <si>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</si>
  <si>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</si>
  <si>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</si>
  <si>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</si>
  <si>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</si>
  <si>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</si>
  <si>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</si>
  <si>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</si>
  <si>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</si>
  <si>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</si>
  <si>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</si>
  <si>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</si>
  <si>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</si>
  <si>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</si>
  <si>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</si>
  <si>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</si>
  <si>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</si>
  <si>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</si>
  <si>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</si>
  <si>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</si>
  <si>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</si>
  <si>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</si>
  <si>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</si>
  <si>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</si>
  <si>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</si>
  <si>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</si>
  <si>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</si>
  <si>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</si>
  <si>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</si>
  <si>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</si>
  <si>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</si>
  <si>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</si>
  <si>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</si>
  <si>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</si>
  <si>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</si>
  <si>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</si>
  <si>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</si>
  <si>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</si>
  <si>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</si>
  <si>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</si>
  <si>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</si>
  <si>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</si>
  <si>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</si>
  <si>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</si>
  <si>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</si>
  <si>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</si>
  <si>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</si>
  <si>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</si>
  <si>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</si>
  <si>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</si>
  <si>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</si>
  <si>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</si>
  <si>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</si>
  <si>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</si>
  <si>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</si>
  <si>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</si>
  <si>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</si>
  <si>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</si>
  <si>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</si>
  <si>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</si>
  <si>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</si>
  <si>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</si>
  <si>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</si>
  <si>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</si>
  <si>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</si>
  <si>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</si>
  <si>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</si>
  <si>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</si>
  <si>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</si>
  <si>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</si>
  <si>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</si>
  <si>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</si>
  <si>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</si>
  <si>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</si>
  <si>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</si>
  <si>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</si>
  <si>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</si>
  <si>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</si>
  <si>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</si>
  <si>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</si>
  <si>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</si>
  <si>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</si>
  <si>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</si>
  <si>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</si>
  <si>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</si>
  <si>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</si>
  <si>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</si>
  <si>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</si>
  <si>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</si>
  <si>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</si>
  <si>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</si>
  <si>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</si>
  <si>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</si>
  <si>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</si>
  <si>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</si>
  <si>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</si>
  <si>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</si>
  <si>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</si>
  <si>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</si>
  <si>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</si>
  <si>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</si>
  <si>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</si>
  <si>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</si>
  <si>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</si>
  <si>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</si>
  <si>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</si>
  <si>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</si>
  <si>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</si>
  <si>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</si>
  <si>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</si>
  <si>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</si>
  <si>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</si>
  <si>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</si>
  <si>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</si>
  <si>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</si>
  <si>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</si>
  <si>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</si>
  <si>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</si>
  <si>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</si>
  <si>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</si>
  <si>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</si>
  <si>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</si>
  <si>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</si>
  <si>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</si>
  <si>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</si>
  <si>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</si>
  <si>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</si>
  <si>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</si>
  <si>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</si>
  <si>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</si>
  <si>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</si>
  <si>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</si>
  <si>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</si>
  <si>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</si>
  <si>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</si>
  <si>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</si>
  <si>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</si>
  <si>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</si>
  <si>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</si>
  <si>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</si>
  <si>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</si>
  <si>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</si>
  <si>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</si>
  <si>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</si>
  <si>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</si>
  <si>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</si>
  <si>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</si>
  <si>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</si>
  <si>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</si>
  <si>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</si>
  <si>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</si>
  <si>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</si>
  <si>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</si>
  <si>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</si>
  <si>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</si>
  <si>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</si>
  <si>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</si>
  <si>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</si>
  <si>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</si>
  <si>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</si>
  <si>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</si>
  <si>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</si>
  <si>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</si>
  <si>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</si>
  <si>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</si>
  <si>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</si>
  <si>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</si>
  <si>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</si>
  <si>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</si>
  <si>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</si>
  <si>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</si>
  <si>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</si>
  <si>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</si>
  <si>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</si>
  <si>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</si>
  <si>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</si>
  <si>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</si>
  <si>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</si>
  <si>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</si>
  <si>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</si>
  <si>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</si>
  <si>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</si>
  <si>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</si>
  <si>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</si>
  <si>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</si>
  <si>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</si>
  <si>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</si>
  <si>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</si>
  <si>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</si>
  <si>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</si>
  <si>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</si>
  <si>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</si>
  <si>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</si>
  <si>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</si>
  <si>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</si>
  <si>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</si>
  <si>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</si>
  <si>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</si>
  <si>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</si>
  <si>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</si>
  <si>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</si>
  <si>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</si>
  <si>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</si>
  <si>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</si>
  <si>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</si>
  <si>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</si>
  <si>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</si>
  <si>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</si>
  <si>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</si>
  <si>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</si>
  <si>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</si>
  <si>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</si>
  <si>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</si>
  <si>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</si>
  <si>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</si>
  <si>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</si>
  <si>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</si>
  <si>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</si>
  <si>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</si>
  <si>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</si>
  <si>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</si>
  <si>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</si>
  <si>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</si>
  <si>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</si>
  <si>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</si>
  <si>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</si>
  <si>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</si>
  <si>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</si>
  <si>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</si>
  <si>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</si>
  <si>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</si>
  <si>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</si>
  <si>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</si>
  <si>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</si>
  <si>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</si>
  <si>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</si>
  <si>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</si>
  <si>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</si>
  <si>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</si>
  <si>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</si>
  <si>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</si>
  <si>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</si>
  <si>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</si>
  <si>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</si>
  <si>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</si>
  <si>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</si>
  <si>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</si>
  <si>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</si>
  <si>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</si>
  <si>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</si>
  <si>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</si>
  <si>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</si>
  <si>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</si>
  <si>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</si>
  <si>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</si>
  <si>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</si>
  <si>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</si>
  <si>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</si>
  <si>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</si>
  <si>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</si>
  <si>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</si>
  <si>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</si>
  <si>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</si>
  <si>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</si>
  <si>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</si>
  <si>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</si>
  <si>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</si>
  <si>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</si>
  <si>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</si>
  <si>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</si>
  <si>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</si>
  <si>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</si>
  <si>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</si>
  <si>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</si>
  <si>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</si>
  <si>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</si>
  <si>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</si>
  <si>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</si>
  <si>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</si>
  <si>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</si>
  <si>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</si>
  <si>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</si>
  <si>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</si>
  <si>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</si>
  <si>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</si>
  <si>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</si>
  <si>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</si>
  <si>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</si>
  <si>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</si>
  <si>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</si>
  <si>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</si>
  <si>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</si>
  <si>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</si>
  <si>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</si>
  <si>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</si>
  <si>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</si>
  <si>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</si>
  <si>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</si>
  <si>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</si>
  <si>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</si>
  <si>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</si>
  <si>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</si>
  <si>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</si>
  <si>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</si>
  <si>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</si>
  <si>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</si>
  <si>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</si>
  <si>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</si>
  <si>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</si>
  <si>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</si>
  <si>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</si>
  <si>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</si>
  <si>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</si>
  <si>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</si>
  <si>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</si>
  <si>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</si>
  <si>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</si>
  <si>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</si>
  <si>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</si>
  <si>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</si>
  <si>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</si>
  <si>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</si>
  <si>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</si>
  <si>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</si>
  <si>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</si>
  <si>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</si>
  <si>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</si>
  <si>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</si>
  <si>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</si>
  <si>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</si>
  <si>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</si>
  <si>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</si>
  <si>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</si>
  <si>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</si>
  <si>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</si>
  <si>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</si>
  <si>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</si>
  <si>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</si>
  <si>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</si>
  <si>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</si>
  <si>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</si>
  <si>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</si>
  <si>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</si>
  <si>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</si>
  <si>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</si>
  <si>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</si>
  <si>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</si>
  <si>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</si>
  <si>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</si>
  <si>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</si>
  <si>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</si>
  <si>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</si>
  <si>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</si>
  <si>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</si>
  <si>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</si>
  <si>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</si>
  <si>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</si>
  <si>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</si>
  <si>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</si>
  <si>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</si>
  <si>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</si>
  <si>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</si>
  <si>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</si>
  <si>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</si>
  <si>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</si>
  <si>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</si>
  <si>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</si>
  <si>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</si>
  <si>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</si>
  <si>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</si>
  <si>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</si>
  <si>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</si>
  <si>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</si>
  <si>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</si>
  <si>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</si>
  <si>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</si>
  <si>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</si>
  <si>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</si>
  <si>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</si>
  <si>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</si>
  <si>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</si>
  <si>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</si>
  <si>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</si>
  <si>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</si>
  <si>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</si>
  <si>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</si>
  <si>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</si>
  <si>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</si>
  <si>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</si>
  <si>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</si>
  <si>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</si>
  <si>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</si>
  <si>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</si>
  <si>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</si>
  <si>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</si>
  <si>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</si>
  <si>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</si>
  <si>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</si>
  <si>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</si>
  <si>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</si>
  <si>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</si>
  <si>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</si>
  <si>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</si>
  <si>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</si>
  <si>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</si>
  <si>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</si>
  <si>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</si>
  <si>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</si>
  <si>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</si>
  <si>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</si>
  <si>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</si>
  <si>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</si>
  <si>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</si>
  <si>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</si>
  <si>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</si>
  <si>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</si>
  <si>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</si>
  <si>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</si>
  <si>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</si>
  <si>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</si>
  <si>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</si>
  <si>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</si>
  <si>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</si>
  <si>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</si>
  <si>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</si>
  <si>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</si>
  <si>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</si>
  <si>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</si>
  <si>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</si>
  <si>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</si>
  <si>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</si>
  <si>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</si>
  <si>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</si>
  <si>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</si>
  <si>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</si>
  <si>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</si>
  <si>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</si>
  <si>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</si>
  <si>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</si>
  <si>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</si>
  <si>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</si>
  <si>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</si>
  <si>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</si>
  <si>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</si>
  <si>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</si>
  <si>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</si>
  <si>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</si>
  <si>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</si>
  <si>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</si>
  <si>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</si>
  <si>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</si>
  <si>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</si>
  <si>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</si>
  <si>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</si>
  <si>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</si>
  <si>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</si>
  <si>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</si>
  <si>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</si>
  <si>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</si>
  <si>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</si>
  <si>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</si>
  <si>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</si>
  <si>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</si>
  <si>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</si>
  <si>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</si>
  <si>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</si>
  <si>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</si>
  <si>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</si>
  <si>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</si>
  <si>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</si>
  <si>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</si>
  <si>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</si>
  <si>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</si>
  <si>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</si>
  <si>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</si>
  <si>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</si>
  <si>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</si>
  <si>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</si>
  <si>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</si>
  <si>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</si>
  <si>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</si>
  <si>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</si>
  <si>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</si>
  <si>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</si>
  <si>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</si>
  <si>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</si>
  <si>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</si>
  <si>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</si>
  <si>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</si>
  <si>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</si>
  <si>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</si>
  <si>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</si>
  <si>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</si>
  <si>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</si>
  <si>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</si>
  <si>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</si>
  <si>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</si>
  <si>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</si>
  <si>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</si>
  <si>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</si>
  <si>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</si>
  <si>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</si>
  <si>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</si>
  <si>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</si>
  <si>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</si>
  <si>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</si>
  <si>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</si>
  <si>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</si>
  <si>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</si>
  <si>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</si>
  <si>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</si>
  <si>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</si>
  <si>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</si>
  <si>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</si>
  <si>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</si>
  <si>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</si>
  <si>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</si>
  <si>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</si>
  <si>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</si>
  <si>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</si>
  <si>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</si>
  <si>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</si>
  <si>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</si>
  <si>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</si>
  <si>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</si>
  <si>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</si>
  <si>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</si>
  <si>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</si>
  <si>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</si>
  <si>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</si>
  <si>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</si>
  <si>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</si>
  <si>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</si>
  <si>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</si>
  <si>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</si>
  <si>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</si>
  <si>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</si>
  <si>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</si>
  <si>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</si>
  <si>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</si>
  <si>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</si>
  <si>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</si>
  <si>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</si>
  <si>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</si>
  <si>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</si>
  <si>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</si>
  <si>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</si>
  <si>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</si>
  <si>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</si>
  <si>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</si>
  <si>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</si>
  <si>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</si>
  <si>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</si>
  <si>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</si>
  <si>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</si>
  <si>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</si>
  <si>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</si>
  <si>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</si>
  <si>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</si>
  <si>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</si>
  <si>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</si>
  <si>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</si>
  <si>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</si>
  <si>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</si>
  <si>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</si>
  <si>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</si>
  <si>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</si>
  <si>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</si>
  <si>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</si>
  <si>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</si>
  <si>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</si>
  <si>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</si>
  <si>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</si>
  <si>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</si>
  <si>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</si>
  <si>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</si>
  <si>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</si>
  <si>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</si>
  <si>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</si>
  <si>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</si>
  <si>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</si>
  <si>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</si>
  <si>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</si>
  <si>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</si>
  <si>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</si>
  <si>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</si>
  <si>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</si>
  <si>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</si>
  <si>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</si>
  <si>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</si>
  <si>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</si>
  <si>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</si>
  <si>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</si>
  <si>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</si>
  <si>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</si>
  <si>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</si>
  <si>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</si>
  <si>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</si>
  <si>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</si>
  <si>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</si>
  <si>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</si>
  <si>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</si>
  <si>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</si>
  <si>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</si>
  <si>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</si>
  <si>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</si>
  <si>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</si>
  <si>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</si>
  <si>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</si>
  <si>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</si>
  <si>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</si>
  <si>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</si>
  <si>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</si>
  <si>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</si>
  <si>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</si>
  <si>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</si>
  <si>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</si>
  <si>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</si>
  <si>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</si>
  <si>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</si>
  <si>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</si>
  <si>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</si>
  <si>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</si>
  <si>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</si>
  <si>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</si>
  <si>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</si>
  <si>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</si>
  <si>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</si>
  <si>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</si>
  <si>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</si>
  <si>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</si>
  <si>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</si>
  <si>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</si>
  <si>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</si>
  <si>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</si>
  <si>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</si>
  <si>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</si>
  <si>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</si>
  <si>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</si>
  <si>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</si>
  <si>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</si>
  <si>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</si>
  <si>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</si>
  <si>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</si>
  <si>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</si>
  <si>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</si>
  <si>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</si>
  <si>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</si>
  <si>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</si>
  <si>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</si>
  <si>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</si>
  <si>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</si>
  <si>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</si>
  <si>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</si>
  <si>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</si>
  <si>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</si>
  <si>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</si>
  <si>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</si>
  <si>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</si>
  <si>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</si>
  <si>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</si>
  <si>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</si>
  <si>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</si>
  <si>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</si>
  <si>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</si>
  <si>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</si>
  <si>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</si>
  <si>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</si>
  <si>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</si>
  <si>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</si>
  <si>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</si>
  <si>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</si>
  <si>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</si>
  <si>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</si>
  <si>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</si>
  <si>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</si>
  <si>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</si>
  <si>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</si>
  <si>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</si>
  <si>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</si>
  <si>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</si>
  <si>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</si>
  <si>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</si>
  <si>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</si>
  <si>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</si>
  <si>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</si>
  <si>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</si>
  <si>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</si>
  <si>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</si>
  <si>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</si>
  <si>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</si>
  <si>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</si>
  <si>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</si>
  <si>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</si>
  <si>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</si>
  <si>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</si>
  <si>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</si>
  <si>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</si>
  <si>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</si>
  <si>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</si>
  <si>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</si>
  <si>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</si>
  <si>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</si>
  <si>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</si>
  <si>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</si>
  <si>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</si>
  <si>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</si>
  <si>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</si>
  <si>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</si>
  <si>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</si>
  <si>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</si>
  <si>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</si>
  <si>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</si>
  <si>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</si>
  <si>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</si>
  <si>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</si>
  <si>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</si>
  <si>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</si>
  <si>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</si>
  <si>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</si>
  <si>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</si>
  <si>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</si>
  <si>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</si>
  <si>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</si>
  <si>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</si>
  <si>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</si>
  <si>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</si>
  <si>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</si>
  <si>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</si>
  <si>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</si>
  <si>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</si>
  <si>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</si>
  <si>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</si>
  <si>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</si>
  <si>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</si>
  <si>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</si>
  <si>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</si>
  <si>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</si>
  <si>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</si>
  <si>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</si>
  <si>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</si>
  <si>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</si>
  <si>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</si>
  <si>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</si>
  <si>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</si>
  <si>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</si>
  <si>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</si>
  <si>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</si>
  <si>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</si>
  <si>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</si>
  <si>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</si>
  <si>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</si>
  <si>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</si>
  <si>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</si>
  <si>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</si>
  <si>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</si>
  <si>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</si>
  <si>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</si>
  <si>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</si>
  <si>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</si>
  <si>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</si>
  <si>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</si>
  <si>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</si>
  <si>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</si>
  <si>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</si>
  <si>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</si>
  <si>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</si>
  <si>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</si>
  <si>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</si>
  <si>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</si>
  <si>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</si>
  <si>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</si>
  <si>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</si>
  <si>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</si>
  <si>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</si>
  <si>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</si>
  <si>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</si>
  <si>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</si>
  <si>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</si>
  <si>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</si>
  <si>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</si>
  <si>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</si>
  <si>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</si>
  <si>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</si>
  <si>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</si>
  <si>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</si>
  <si>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</si>
  <si>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</si>
  <si>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</si>
  <si>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</si>
  <si>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</si>
  <si>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</si>
  <si>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</si>
  <si>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</si>
  <si>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</si>
  <si>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</si>
  <si>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</si>
  <si>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</si>
  <si>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</si>
  <si>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</si>
  <si>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</si>
  <si>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</si>
  <si>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</si>
  <si>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</si>
  <si>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</si>
  <si>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</si>
  <si>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</si>
  <si>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</si>
  <si>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</si>
  <si>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</si>
  <si>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</si>
  <si>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</si>
  <si>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</si>
  <si>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</si>
  <si>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</si>
  <si>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</si>
  <si>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</si>
  <si>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</si>
  <si>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</si>
  <si>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</si>
  <si>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</si>
  <si>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</si>
  <si>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</si>
  <si>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</si>
  <si>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</si>
  <si>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</si>
  <si>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</si>
  <si>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</si>
  <si>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</si>
  <si>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</si>
  <si>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</si>
  <si>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</si>
  <si>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</si>
  <si>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</si>
  <si>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</si>
  <si>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</si>
  <si>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</si>
  <si>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</si>
  <si>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</si>
  <si>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</si>
  <si>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</si>
  <si>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</si>
  <si>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</si>
  <si>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</si>
  <si>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</si>
  <si>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</si>
  <si>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</si>
  <si>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</si>
  <si>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</si>
  <si>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</si>
  <si>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</si>
  <si>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</si>
  <si>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</si>
  <si>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</si>
  <si>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</si>
  <si>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</si>
  <si>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</si>
  <si>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</si>
  <si>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</si>
  <si>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</si>
  <si>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</si>
  <si>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</si>
  <si>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</si>
  <si>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</si>
  <si>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</si>
  <si>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</si>
  <si>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</si>
  <si>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</si>
  <si>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</si>
  <si>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</si>
  <si>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</si>
  <si>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</si>
  <si>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</si>
  <si>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</si>
  <si>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</si>
  <si>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</si>
  <si>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</si>
  <si>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</si>
  <si>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</si>
  <si>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</si>
  <si>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</si>
  <si>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</si>
  <si>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</si>
  <si>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</si>
  <si>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</si>
  <si>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</si>
  <si>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</si>
  <si>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</si>
  <si>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</si>
  <si>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</si>
  <si>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</si>
  <si>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</si>
  <si>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</si>
  <si>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</si>
  <si>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</si>
  <si>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</si>
  <si>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</si>
  <si>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</si>
  <si>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</si>
  <si>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</si>
  <si>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</si>
  <si>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</si>
  <si>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</si>
  <si>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</si>
  <si>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</si>
  <si>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</si>
  <si>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</si>
  <si>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</si>
  <si>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</si>
  <si>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</si>
  <si>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</si>
  <si>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</si>
  <si>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</si>
  <si>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</si>
  <si>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</si>
  <si>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</si>
  <si>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</si>
  <si>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</si>
  <si>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</si>
  <si>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</si>
  <si>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</si>
  <si>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</si>
  <si>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</si>
  <si>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</si>
  <si>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</si>
  <si>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</si>
  <si>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</si>
  <si>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</si>
  <si>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</si>
  <si>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</si>
  <si>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</si>
  <si>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</si>
  <si>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</si>
  <si>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</si>
  <si>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</si>
  <si>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</si>
  <si>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</si>
  <si>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</si>
  <si>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</si>
  <si>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</si>
  <si>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</si>
  <si>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</si>
  <si>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</si>
  <si>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</si>
  <si>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</si>
  <si>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</si>
  <si>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</si>
  <si>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</si>
  <si>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</si>
  <si>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</si>
  <si>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</si>
  <si>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</si>
  <si>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</si>
  <si>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</si>
  <si>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</si>
  <si>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</si>
  <si>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</si>
  <si>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</si>
  <si>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</si>
  <si>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</si>
  <si>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</si>
  <si>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</si>
  <si>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</si>
  <si>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</si>
  <si>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</si>
  <si>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</si>
  <si>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</si>
  <si>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</si>
  <si>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</si>
  <si>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</si>
  <si>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</si>
  <si>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</si>
  <si>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</si>
  <si>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</si>
  <si>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</si>
  <si>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</si>
  <si>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</si>
  <si>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</si>
  <si>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</si>
  <si>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</si>
  <si>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</si>
  <si>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</si>
  <si>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</si>
  <si>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</si>
  <si>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</si>
  <si>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</si>
  <si>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</si>
  <si>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</si>
  <si>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</si>
  <si>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</si>
  <si>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</si>
  <si>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</si>
  <si>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</si>
  <si>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</si>
  <si>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</si>
  <si>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</si>
  <si>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</si>
  <si>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</si>
  <si>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</si>
  <si>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</si>
  <si>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</si>
  <si>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</si>
  <si>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</si>
  <si>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</si>
  <si>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</si>
  <si>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</si>
  <si>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</si>
  <si>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</si>
  <si>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</si>
  <si>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</si>
  <si>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</si>
  <si>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</si>
  <si>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</si>
  <si>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</si>
  <si>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</si>
  <si>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</si>
  <si>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</si>
  <si>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</si>
  <si>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</si>
  <si>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</si>
  <si>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</si>
  <si>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</si>
  <si>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</si>
  <si>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</si>
  <si>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</si>
  <si>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</si>
  <si>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</si>
  <si>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</si>
  <si>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</si>
  <si>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</si>
  <si>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</si>
  <si>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</si>
  <si>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</si>
  <si>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</si>
  <si>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</si>
  <si>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</si>
  <si>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</si>
  <si>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</si>
  <si>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</si>
  <si>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</si>
  <si>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</si>
  <si>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</si>
  <si>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</si>
  <si>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</si>
  <si>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</si>
  <si>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</si>
  <si>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</si>
  <si>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</si>
  <si>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</si>
  <si>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</si>
  <si>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</si>
  <si>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</si>
  <si>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</si>
  <si>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</si>
  <si>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</si>
  <si>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</si>
  <si>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</si>
  <si>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</si>
  <si>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</si>
  <si>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</si>
  <si>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</si>
  <si>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</si>
  <si>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</si>
  <si>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</si>
  <si>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</si>
  <si>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</si>
  <si>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</si>
  <si>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</si>
  <si>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</si>
  <si>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</si>
  <si>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</si>
  <si>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</si>
  <si>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</si>
  <si>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</si>
  <si>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</si>
  <si>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</si>
  <si>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</si>
  <si>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</si>
  <si>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</si>
  <si>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</si>
  <si>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</si>
  <si>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</si>
  <si>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</si>
  <si>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</si>
  <si>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</si>
  <si>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</si>
  <si>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</si>
  <si>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</si>
  <si>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</si>
  <si>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</si>
  <si>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</si>
  <si>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</si>
  <si>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</si>
  <si>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</si>
  <si>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</si>
  <si>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</si>
  <si>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</si>
  <si>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</si>
  <si>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</si>
  <si>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</si>
  <si>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</si>
  <si>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</si>
  <si>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</si>
  <si>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</si>
  <si>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</si>
  <si>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</si>
  <si>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</si>
  <si>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</si>
  <si>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</si>
  <si>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</si>
  <si>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</si>
  <si>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</si>
  <si>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</si>
  <si>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</si>
  <si>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</si>
  <si>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</si>
  <si>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</si>
  <si>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</si>
  <si>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</si>
  <si>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</si>
  <si>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</si>
  <si>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</si>
  <si>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</si>
  <si>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</si>
  <si>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</si>
  <si>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</si>
  <si>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</si>
  <si>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</si>
  <si>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</si>
  <si>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</si>
  <si>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</si>
  <si>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</si>
  <si>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</si>
  <si>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</si>
  <si>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</si>
  <si>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</si>
  <si>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</si>
  <si>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</si>
  <si>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</si>
  <si>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</si>
  <si>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</si>
  <si>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</si>
  <si>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</si>
  <si>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</si>
  <si>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</si>
  <si>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</si>
  <si>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</si>
  <si>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</si>
  <si>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</si>
  <si>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</si>
  <si>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</si>
  <si>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</si>
  <si>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</si>
  <si>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</si>
  <si>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</si>
  <si>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</si>
  <si>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</si>
  <si>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</si>
  <si>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</si>
  <si>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</si>
  <si>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</si>
  <si>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</si>
  <si>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</si>
  <si>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</si>
  <si>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</si>
  <si>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</si>
  <si>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</si>
  <si>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</si>
  <si>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</si>
  <si>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</si>
  <si>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</si>
  <si>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</si>
  <si>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</si>
  <si>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</si>
  <si>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</si>
  <si>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</si>
  <si>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</si>
  <si>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</si>
  <si>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</si>
  <si>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</si>
  <si>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</si>
  <si>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</si>
  <si>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</si>
  <si>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</si>
  <si>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</si>
  <si>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</si>
  <si>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</si>
  <si>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</si>
  <si>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</si>
  <si>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</si>
  <si>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</si>
  <si>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</si>
  <si>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</si>
  <si>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</si>
  <si>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</si>
  <si>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</si>
  <si>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</si>
  <si>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</si>
  <si>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</si>
  <si>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</si>
  <si>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</si>
  <si>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</si>
  <si>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</si>
  <si>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</si>
  <si>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</si>
  <si>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</si>
  <si>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</si>
  <si>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</si>
  <si>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</si>
  <si>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</si>
  <si>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</si>
  <si>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</si>
  <si>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</si>
  <si>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</si>
  <si>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</si>
  <si>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</si>
  <si>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</si>
  <si>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</si>
  <si>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</si>
  <si>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</si>
  <si>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</si>
  <si>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</si>
  <si>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</si>
  <si>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</si>
  <si>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</si>
  <si>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</si>
  <si>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</si>
  <si>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</si>
  <si>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</si>
  <si>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</si>
  <si>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</si>
  <si>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</si>
  <si>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</si>
  <si>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</si>
  <si>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</si>
  <si>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</si>
  <si>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</si>
  <si>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</si>
  <si>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</si>
  <si>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</si>
  <si>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</si>
  <si>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</si>
  <si>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</si>
  <si>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</si>
  <si>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</si>
  <si>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</si>
  <si>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</si>
  <si>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</si>
  <si>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</si>
  <si>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</si>
  <si>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</si>
  <si>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</si>
  <si>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</si>
  <si>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</si>
  <si>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</si>
  <si>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</si>
  <si>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</si>
  <si>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</si>
  <si>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</si>
  <si>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</si>
  <si>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</si>
  <si>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</si>
  <si>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</si>
  <si>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</si>
  <si>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</si>
  <si>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</si>
  <si>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</si>
  <si>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</si>
  <si>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</si>
  <si>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</si>
  <si>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</si>
  <si>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</si>
  <si>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</si>
  <si>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</si>
  <si>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</si>
  <si>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</si>
  <si>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</si>
  <si>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</si>
  <si>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</si>
  <si>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</si>
  <si>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</si>
  <si>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</si>
  <si>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</si>
  <si>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</si>
  <si>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</si>
  <si>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</si>
  <si>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</si>
  <si>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</si>
  <si>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</si>
  <si>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</si>
  <si>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</si>
  <si>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</si>
  <si>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</si>
  <si>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</si>
  <si>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</si>
  <si>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</si>
  <si>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</si>
  <si>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</si>
  <si>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</si>
  <si>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</si>
  <si>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</si>
  <si>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</si>
  <si>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</si>
  <si>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</si>
  <si>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</si>
  <si>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</si>
  <si>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</si>
  <si>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</si>
  <si>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</si>
  <si>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</si>
  <si>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</si>
  <si>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</si>
  <si>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</si>
  <si>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</si>
  <si>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</si>
  <si>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</si>
  <si>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</si>
  <si>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</si>
  <si>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</si>
  <si>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</si>
  <si>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</si>
  <si>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</si>
  <si>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</si>
  <si>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</si>
  <si>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</si>
  <si>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</si>
  <si>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</si>
  <si>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</si>
  <si>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</si>
  <si>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</si>
  <si>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</si>
  <si>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</si>
  <si>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</si>
  <si>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</si>
  <si>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</si>
  <si>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</si>
  <si>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</si>
  <si>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</si>
  <si>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</si>
  <si>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</si>
  <si>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</si>
  <si>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</si>
  <si>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</si>
  <si>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</si>
  <si>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</si>
  <si>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</si>
  <si>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</si>
  <si>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</si>
  <si>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</si>
  <si>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</si>
  <si>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</si>
  <si>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</si>
  <si>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</si>
  <si>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</si>
  <si>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</si>
  <si>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</si>
  <si>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</si>
  <si>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</si>
  <si>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</si>
  <si>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</si>
  <si>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</si>
  <si>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</si>
  <si>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</si>
  <si>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</si>
  <si>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</si>
  <si>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</si>
  <si>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</si>
  <si>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</si>
  <si>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</si>
  <si>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</si>
  <si>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</si>
  <si>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</si>
  <si>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</si>
  <si>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</si>
  <si>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</si>
  <si>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</si>
  <si>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</si>
  <si>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</si>
  <si>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</si>
  <si>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</si>
  <si>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</si>
  <si>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</si>
  <si>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</si>
  <si>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</si>
  <si>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</si>
  <si>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</si>
  <si>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</si>
  <si>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</si>
  <si>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</si>
  <si>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</si>
  <si>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</si>
  <si>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</si>
  <si>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</si>
  <si>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</si>
  <si>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</si>
  <si>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</si>
  <si>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</si>
  <si>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</si>
  <si>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</si>
  <si>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</si>
  <si>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</si>
  <si>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</si>
  <si>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</si>
  <si>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</si>
  <si>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</si>
  <si>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</si>
  <si>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</si>
  <si>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</si>
  <si>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</si>
  <si>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</si>
  <si>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</si>
  <si>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</si>
  <si>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</si>
  <si>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</si>
  <si>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</si>
  <si>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</si>
  <si>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</si>
  <si>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</si>
  <si>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</si>
  <si>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</si>
  <si>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</si>
  <si>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</si>
  <si>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</si>
  <si>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</si>
  <si>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</si>
  <si>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</si>
  <si>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</si>
  <si>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</si>
  <si>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</si>
  <si>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</si>
  <si>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</si>
  <si>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</si>
  <si>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</si>
  <si>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</si>
  <si>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</si>
  <si>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</si>
  <si>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</si>
  <si>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</si>
  <si>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</si>
  <si>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</si>
  <si>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</si>
  <si>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</si>
  <si>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</si>
  <si>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</si>
  <si>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</si>
  <si>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</si>
  <si>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</si>
  <si>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</si>
  <si>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</si>
  <si>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</si>
  <si>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</si>
  <si>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</si>
  <si>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</si>
  <si>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</si>
  <si>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</si>
  <si>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</si>
  <si>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</si>
  <si>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</si>
  <si>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</si>
  <si>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</si>
  <si>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</si>
  <si>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</si>
  <si>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</si>
  <si>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</si>
  <si>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</si>
  <si>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</si>
  <si>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</si>
  <si>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</si>
  <si>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</si>
  <si>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</si>
  <si>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</si>
  <si>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</si>
  <si>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</si>
  <si>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</si>
  <si>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</si>
  <si>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</si>
  <si>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</si>
  <si>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</si>
  <si>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</si>
  <si>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</si>
  <si>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</si>
  <si>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</si>
  <si>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</si>
  <si>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</si>
  <si>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</si>
  <si>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</si>
  <si>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</si>
  <si>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</si>
  <si>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</si>
  <si>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</si>
  <si>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</si>
  <si>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</si>
  <si>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</si>
  <si>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</si>
  <si>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</si>
  <si>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</si>
  <si>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</si>
  <si>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</si>
  <si>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</si>
  <si>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</si>
  <si>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</si>
  <si>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</si>
  <si>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</si>
  <si>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</si>
  <si>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</si>
  <si>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</si>
  <si>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</si>
  <si>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</si>
  <si>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</si>
  <si>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</si>
  <si>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</si>
  <si>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</si>
  <si>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</si>
  <si>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</si>
  <si>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</si>
  <si>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</si>
  <si>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</si>
  <si>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</si>
  <si>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</si>
  <si>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</si>
  <si>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</si>
  <si>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</si>
  <si>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</si>
  <si>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</si>
  <si>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</si>
  <si>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</si>
  <si>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</si>
  <si>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</si>
  <si>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</si>
  <si>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</si>
  <si>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</si>
  <si>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</si>
  <si>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</si>
  <si>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</si>
  <si>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</si>
  <si>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</si>
  <si>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</si>
  <si>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</si>
  <si>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</si>
  <si>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</si>
  <si>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</si>
  <si>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</si>
  <si>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</si>
  <si>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</si>
  <si>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</si>
  <si>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</si>
  <si>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</si>
  <si>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</si>
  <si>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</si>
  <si>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</si>
  <si>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</si>
  <si>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</si>
  <si>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</si>
  <si>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</si>
  <si>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</si>
  <si>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</si>
  <si>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</si>
  <si>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</si>
  <si>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</si>
  <si>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</si>
  <si>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</si>
  <si>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</si>
  <si>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</si>
  <si>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</si>
  <si>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</si>
  <si>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</si>
  <si>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</si>
  <si>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</si>
  <si>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</si>
  <si>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</si>
  <si>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</si>
  <si>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</si>
  <si>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</si>
  <si>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</si>
  <si>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</si>
  <si>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</si>
  <si>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</si>
  <si>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</si>
  <si>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</si>
  <si>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</si>
  <si>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</si>
  <si>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</si>
  <si>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</si>
  <si>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</si>
  <si>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</si>
  <si>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</si>
  <si>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</si>
  <si>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</si>
  <si>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</si>
  <si>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</si>
  <si>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</si>
  <si>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</si>
  <si>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</si>
  <si>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</si>
  <si>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</si>
  <si>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</si>
  <si>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</si>
  <si>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</si>
  <si>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</si>
  <si>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</si>
  <si>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</si>
  <si>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</si>
  <si>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</si>
  <si>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</si>
  <si>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</si>
  <si>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</si>
  <si>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</si>
  <si>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</si>
  <si>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</si>
  <si>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</si>
  <si>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</si>
  <si>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</si>
  <si>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</si>
  <si>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</si>
  <si>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</si>
  <si>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</si>
  <si>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</si>
  <si>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</si>
  <si>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</si>
  <si>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</si>
  <si>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</si>
  <si>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</si>
  <si>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</si>
  <si>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</si>
  <si>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</si>
  <si>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</si>
  <si>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</si>
  <si>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</si>
  <si>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</si>
  <si>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</si>
  <si>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</si>
  <si>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</si>
  <si>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</si>
  <si>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</si>
  <si>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</si>
  <si>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</si>
  <si>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</si>
  <si>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</si>
  <si>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</si>
  <si>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</si>
  <si>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</si>
  <si>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</si>
  <si>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</si>
  <si>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</si>
  <si>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</si>
  <si>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</si>
  <si>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</si>
  <si>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</si>
  <si>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</si>
  <si>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</si>
  <si>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</si>
  <si>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</si>
  <si>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</si>
  <si>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</si>
  <si>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</si>
  <si>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</si>
  <si>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</si>
  <si>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</si>
  <si>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</si>
  <si>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</si>
  <si>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</si>
  <si>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</si>
  <si>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</si>
  <si>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</si>
  <si>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</si>
  <si>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</si>
  <si>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</si>
  <si>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</si>
  <si>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</si>
  <si>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</si>
  <si>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</si>
  <si>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</si>
  <si>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</si>
  <si>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</si>
  <si>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</si>
  <si>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</si>
  <si>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</si>
  <si>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</si>
  <si>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</si>
  <si>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</si>
  <si>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</si>
  <si>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</si>
  <si>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</si>
  <si>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</si>
  <si>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</si>
  <si>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</si>
  <si>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</si>
  <si>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</si>
  <si>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</si>
  <si>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</si>
  <si>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</si>
  <si>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</si>
  <si>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</si>
  <si>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</si>
  <si>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</si>
  <si>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</si>
  <si>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</si>
  <si>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</si>
  <si>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</si>
  <si>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</si>
  <si>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</si>
  <si>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</si>
  <si>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</si>
  <si>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</si>
  <si>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</si>
  <si>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</si>
  <si>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</si>
  <si>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</si>
  <si>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</si>
  <si>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</si>
  <si>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</si>
  <si>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</si>
  <si>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</si>
  <si>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</si>
  <si>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</si>
  <si>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</si>
  <si>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</si>
  <si>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</si>
  <si>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</si>
  <si>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</si>
  <si>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</si>
  <si>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</si>
  <si>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</si>
  <si>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</si>
  <si>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</si>
  <si>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</si>
  <si>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</si>
  <si>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</si>
  <si>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</si>
  <si>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</si>
  <si>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</si>
  <si>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</si>
  <si>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</si>
  <si>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</si>
  <si>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</si>
  <si>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</si>
  <si>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</si>
  <si>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</si>
  <si>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</si>
  <si>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</si>
  <si>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</si>
  <si>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</si>
  <si>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</si>
  <si>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</si>
  <si>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</si>
  <si>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</si>
  <si>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</si>
  <si>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</si>
  <si>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</si>
  <si>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</si>
  <si>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</si>
  <si>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</si>
  <si>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</si>
  <si>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</si>
  <si>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</si>
  <si>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</si>
  <si>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</si>
  <si>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</si>
  <si>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</si>
  <si>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</si>
  <si>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</si>
  <si>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</si>
  <si>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</si>
  <si>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</si>
  <si>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</si>
  <si>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</si>
  <si>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</si>
  <si>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</si>
  <si>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</si>
  <si>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</si>
  <si>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</si>
  <si>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</si>
  <si>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</si>
  <si>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</si>
  <si>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</si>
  <si>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</si>
  <si>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</si>
  <si>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</si>
  <si>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</si>
  <si>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</si>
  <si>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</si>
  <si>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</si>
  <si>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</si>
  <si>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</si>
  <si>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</si>
  <si>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</si>
  <si>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</si>
  <si>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</si>
  <si>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</si>
  <si>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</si>
  <si>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</si>
  <si>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</si>
  <si>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</si>
  <si>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</si>
  <si>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</si>
  <si>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</si>
  <si>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</si>
  <si>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</si>
  <si>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</si>
  <si>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</si>
  <si>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</si>
  <si>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</si>
  <si>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</si>
  <si>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</si>
  <si>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</si>
  <si>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</si>
  <si>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</si>
  <si>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</si>
  <si>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</si>
  <si>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</si>
  <si>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</si>
  <si>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</si>
  <si>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</si>
  <si>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</si>
  <si>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</si>
  <si>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</si>
  <si>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</si>
  <si>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</si>
  <si>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</si>
  <si>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</si>
  <si>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</si>
  <si>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</si>
  <si>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</si>
  <si>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</si>
  <si>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</si>
  <si>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</si>
  <si>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</si>
  <si>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</si>
  <si>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</si>
  <si>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</si>
  <si>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</si>
  <si>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</si>
  <si>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</si>
  <si>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</si>
  <si>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</si>
  <si>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</si>
  <si>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</si>
  <si>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</si>
  <si>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</si>
  <si>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</si>
  <si>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</si>
  <si>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</si>
  <si>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</si>
  <si>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</si>
  <si>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</si>
  <si>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</si>
  <si>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</si>
  <si>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</si>
  <si>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</si>
  <si>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</si>
  <si>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</si>
  <si>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</si>
  <si>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</si>
  <si>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</si>
  <si>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</si>
  <si>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</si>
  <si>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</si>
  <si>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</si>
  <si>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</si>
  <si>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</si>
  <si>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</si>
  <si>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</si>
  <si>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</si>
  <si>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</si>
  <si>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</si>
  <si>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</si>
  <si>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</si>
  <si>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</si>
  <si>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</si>
  <si>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</si>
  <si>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</si>
  <si>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</si>
  <si>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</si>
  <si>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</si>
  <si>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</si>
  <si>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</si>
  <si>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</si>
  <si>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</si>
  <si>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</si>
  <si>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</si>
  <si>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</si>
  <si>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</si>
  <si>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</si>
  <si>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</si>
  <si>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</si>
  <si>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</si>
  <si>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</si>
  <si>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</si>
  <si>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</si>
  <si>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</si>
  <si>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</si>
  <si>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</si>
  <si>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</si>
  <si>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</si>
  <si>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</si>
  <si>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</si>
  <si>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</si>
  <si>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</si>
  <si>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</si>
  <si>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</si>
  <si>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</si>
  <si>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</si>
  <si>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</si>
  <si>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</si>
  <si>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</si>
  <si>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</si>
  <si>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</si>
  <si>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</si>
  <si>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</si>
  <si>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</si>
  <si>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</si>
  <si>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</si>
  <si>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</si>
  <si>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</si>
  <si>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</si>
  <si>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</si>
  <si>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</si>
  <si>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</si>
  <si>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</si>
  <si>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</si>
  <si>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</si>
  <si>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</si>
  <si>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</si>
  <si>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</si>
  <si>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</si>
  <si>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</si>
  <si>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</si>
  <si>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</si>
  <si>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</si>
  <si>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</si>
  <si>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</si>
  <si>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</si>
  <si>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</si>
  <si>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</si>
  <si>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</si>
  <si>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</si>
  <si>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</si>
  <si>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</si>
  <si>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</si>
  <si>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</si>
  <si>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</si>
  <si>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</si>
  <si>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</si>
  <si>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</si>
  <si>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</si>
  <si>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</si>
  <si>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</si>
  <si>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</si>
  <si>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</si>
  <si>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</si>
  <si>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</si>
  <si>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</si>
  <si>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</si>
  <si>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</si>
  <si>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</si>
  <si>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</si>
  <si>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</si>
  <si>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</si>
  <si>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</si>
  <si>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</si>
  <si>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</si>
  <si>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</si>
  <si>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</si>
  <si>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</si>
  <si>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</si>
  <si>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</si>
  <si>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</si>
  <si>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</si>
  <si>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</si>
  <si>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</si>
  <si>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</si>
  <si>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</si>
  <si>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</si>
  <si>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</si>
  <si>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</si>
  <si>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</si>
  <si>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</si>
  <si>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</si>
  <si>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</si>
  <si>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</si>
  <si>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</si>
  <si>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</si>
  <si>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</si>
  <si>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</si>
  <si>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</si>
  <si>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</si>
  <si>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</si>
  <si>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</si>
  <si>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</si>
  <si>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</si>
  <si>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</si>
  <si>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</si>
  <si>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</si>
  <si>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</si>
  <si>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</si>
  <si>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</si>
  <si>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</si>
  <si>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</si>
  <si>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</si>
  <si>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</si>
  <si>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</si>
  <si>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</si>
  <si>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</si>
  <si>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</si>
  <si>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</si>
  <si>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</si>
  <si>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</si>
  <si>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</si>
  <si>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</si>
  <si>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</si>
  <si>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</si>
  <si>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</si>
  <si>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</si>
  <si>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</si>
  <si>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</si>
  <si>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</si>
  <si>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</si>
  <si>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</si>
  <si>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</si>
  <si>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</si>
  <si>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</si>
  <si>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</si>
  <si>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</si>
  <si>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</si>
  <si>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</si>
  <si>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</si>
  <si>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</si>
  <si>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</si>
  <si>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</si>
  <si>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</si>
  <si>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</si>
  <si>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</si>
  <si>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</si>
  <si>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</si>
  <si>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</si>
  <si>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</si>
  <si>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</si>
  <si>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</si>
  <si>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</si>
  <si>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</si>
  <si>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</si>
  <si>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</si>
  <si>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</si>
  <si>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</si>
  <si>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</si>
  <si>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</si>
  <si>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</si>
  <si>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</si>
  <si>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</si>
  <si>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</si>
  <si>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</si>
  <si>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</si>
  <si>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</si>
  <si>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</si>
  <si>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</si>
  <si>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</si>
  <si>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</si>
  <si>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</si>
  <si>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</si>
  <si>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</si>
  <si>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</si>
  <si>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</si>
  <si>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</si>
  <si>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</si>
  <si>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</si>
  <si>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</si>
  <si>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</si>
  <si>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</si>
  <si>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</si>
  <si>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</si>
  <si>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</si>
  <si>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</si>
  <si>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</si>
  <si>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</si>
  <si>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</si>
  <si>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</si>
  <si>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</si>
  <si>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</si>
  <si>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</si>
  <si>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</si>
  <si>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</si>
  <si>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</si>
  <si>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</si>
  <si>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</si>
  <si>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</si>
  <si>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</si>
  <si>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</si>
  <si>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</si>
  <si>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</si>
  <si>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</si>
  <si>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</si>
  <si>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</si>
  <si>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</si>
  <si>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</si>
  <si>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</si>
  <si>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</si>
  <si>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</si>
  <si>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</si>
  <si>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</si>
  <si>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</si>
  <si>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</si>
  <si>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</si>
  <si>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</si>
  <si>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</si>
  <si>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</si>
  <si>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</si>
  <si>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</si>
  <si>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</si>
  <si>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</si>
  <si>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</si>
  <si>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</si>
  <si>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</si>
  <si>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</si>
  <si>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</si>
  <si>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</si>
  <si>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</si>
  <si>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</si>
  <si>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</si>
  <si>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</si>
  <si>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</si>
  <si>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</si>
  <si>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</si>
  <si>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</si>
  <si>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</si>
  <si>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</si>
  <si>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</si>
  <si>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</si>
  <si>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</si>
  <si>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</si>
  <si>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</si>
  <si>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</si>
  <si>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</si>
  <si>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</si>
  <si>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</si>
  <si>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</si>
  <si>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</si>
  <si>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</si>
  <si>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</si>
  <si>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</si>
  <si>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</si>
  <si>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</si>
  <si>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</si>
  <si>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</si>
  <si>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</si>
  <si>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</si>
  <si>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</si>
  <si>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</si>
  <si>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</si>
  <si>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</si>
  <si>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</si>
  <si>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</si>
  <si>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</si>
  <si>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</si>
  <si>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</si>
  <si>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</si>
  <si>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</si>
  <si>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</si>
  <si>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</si>
  <si>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</si>
  <si>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</si>
  <si>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</si>
  <si>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</si>
  <si>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</si>
  <si>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</si>
  <si>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</si>
  <si>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</si>
  <si>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</si>
  <si>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</si>
  <si>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</si>
  <si>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</si>
  <si>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</si>
  <si>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</si>
  <si>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</si>
  <si>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</si>
  <si>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</si>
  <si>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</si>
  <si>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</si>
  <si>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</si>
  <si>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</si>
  <si>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</si>
  <si>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</si>
  <si>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</si>
  <si>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</si>
  <si>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</si>
  <si>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</si>
  <si>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</si>
  <si>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</si>
  <si>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</si>
  <si>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</si>
  <si>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</si>
  <si>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</si>
  <si>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</si>
  <si>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</si>
  <si>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</si>
  <si>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</si>
  <si>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</si>
  <si>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</si>
  <si>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</si>
  <si>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</si>
  <si>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</si>
  <si>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</si>
  <si>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</si>
  <si>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</si>
  <si>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</si>
  <si>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</si>
  <si>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</si>
  <si>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</si>
  <si>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</si>
  <si>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</si>
  <si>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</si>
  <si>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</si>
  <si>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</si>
  <si>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</si>
  <si>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</si>
  <si>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</si>
  <si>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</si>
  <si>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</si>
  <si>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</si>
  <si>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</si>
  <si>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</si>
  <si>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</si>
  <si>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</si>
  <si>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</si>
  <si>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</si>
  <si>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</si>
  <si>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</si>
  <si>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</si>
  <si>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</si>
  <si>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</si>
  <si>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</si>
  <si>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</si>
  <si>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</si>
  <si>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</si>
  <si>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</si>
  <si>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</si>
  <si>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</si>
  <si>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</si>
  <si>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</si>
  <si>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</si>
  <si>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</si>
  <si>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</si>
  <si>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</si>
  <si>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</si>
  <si>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</si>
  <si>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</si>
  <si>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</si>
  <si>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</si>
  <si>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</si>
  <si>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</si>
  <si>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</si>
  <si>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</si>
  <si>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</si>
  <si>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</si>
  <si>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</si>
  <si>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</si>
  <si>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</si>
  <si>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</si>
  <si>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</si>
  <si>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</si>
  <si>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</si>
  <si>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</si>
  <si>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</si>
  <si>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</si>
  <si>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</si>
  <si>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</si>
  <si>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</si>
  <si>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</si>
  <si>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</si>
  <si>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</si>
  <si>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</si>
  <si>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</si>
  <si>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</si>
  <si>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</si>
  <si>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</si>
  <si>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</si>
  <si>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</si>
  <si>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</si>
  <si>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</si>
  <si>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</si>
  <si>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</si>
  <si>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</si>
  <si>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</si>
  <si>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</si>
  <si>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</si>
  <si>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</si>
  <si>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</si>
  <si>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</si>
  <si>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</si>
  <si>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</si>
  <si>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</si>
  <si>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</si>
  <si>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</si>
  <si>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</si>
  <si>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</si>
  <si>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</si>
  <si>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</si>
  <si>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</si>
  <si>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</si>
  <si>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</si>
  <si>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</si>
  <si>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</si>
  <si>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</si>
  <si>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</si>
  <si>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</si>
  <si>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</si>
  <si>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</si>
  <si>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</si>
  <si>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</si>
  <si>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</si>
  <si>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</si>
  <si>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</si>
  <si>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</si>
  <si>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</si>
  <si>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</si>
  <si>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</si>
  <si>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</si>
  <si>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</si>
  <si>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</si>
  <si>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</si>
  <si>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</si>
  <si>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</si>
  <si>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</si>
  <si>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</si>
  <si>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</si>
  <si>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</si>
  <si>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</si>
  <si>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</si>
  <si>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</si>
  <si>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</si>
  <si>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</si>
  <si>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</si>
  <si>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</si>
  <si>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</si>
  <si>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</si>
  <si>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</si>
  <si>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</si>
  <si>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</si>
  <si>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</si>
  <si>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</si>
  <si>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</si>
  <si>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</si>
  <si>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</si>
  <si>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</si>
  <si>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</si>
  <si>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</si>
  <si>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</si>
  <si>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</si>
  <si>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</si>
  <si>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</si>
  <si>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</si>
  <si>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</si>
  <si>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</si>
  <si>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</si>
  <si>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</si>
  <si>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</si>
  <si>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</si>
  <si>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</si>
  <si>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</si>
  <si>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</si>
  <si>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</si>
  <si>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</si>
  <si>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</si>
  <si>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</si>
  <si>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</si>
  <si>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</si>
  <si>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</si>
  <si>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</si>
  <si>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</si>
  <si>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</si>
  <si>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</si>
  <si>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</si>
  <si>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</si>
  <si>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</si>
  <si>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</si>
  <si>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</si>
  <si>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</si>
  <si>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</si>
  <si>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</si>
  <si>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</si>
  <si>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</si>
  <si>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</si>
  <si>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</si>
  <si>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</si>
  <si>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</si>
  <si>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</si>
  <si>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</si>
  <si>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</si>
  <si>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</si>
  <si>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</si>
  <si>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</si>
  <si>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</si>
  <si>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</si>
  <si>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</si>
  <si>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</si>
  <si>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</si>
  <si>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</si>
  <si>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</si>
  <si>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</si>
  <si>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</si>
  <si>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</si>
  <si>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</si>
  <si>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</si>
  <si>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</si>
  <si>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</si>
  <si>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</si>
  <si>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</si>
  <si>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</si>
  <si>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</si>
  <si>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</si>
  <si>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</si>
  <si>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</si>
  <si>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</si>
  <si>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</si>
  <si>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</si>
  <si>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</si>
  <si>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</si>
  <si>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</si>
  <si>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</si>
  <si>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</si>
  <si>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</si>
  <si>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</si>
  <si>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</si>
  <si>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</si>
  <si>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</si>
  <si>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</si>
  <si>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</si>
  <si>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</si>
  <si>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</si>
  <si>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</si>
  <si>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</si>
  <si>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</si>
  <si>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</si>
  <si>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</si>
  <si>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</si>
  <si>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</si>
  <si>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</si>
  <si>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</si>
  <si>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</si>
  <si>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</si>
  <si>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</si>
  <si>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</si>
  <si>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</si>
  <si>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</si>
  <si>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</si>
  <si>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</si>
  <si>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</si>
  <si>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</si>
  <si>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</si>
  <si>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</si>
  <si>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</si>
  <si>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</si>
  <si>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</si>
  <si>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</si>
  <si>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</si>
  <si>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</si>
  <si>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</si>
  <si>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</si>
  <si>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</si>
  <si>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</si>
  <si>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</si>
  <si>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</si>
  <si>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</si>
  <si>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</si>
  <si>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</si>
  <si>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</si>
  <si>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</si>
  <si>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</si>
  <si>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</si>
  <si>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</si>
  <si>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</si>
  <si>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</si>
  <si>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</si>
  <si>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</si>
  <si>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</si>
  <si>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</si>
  <si>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</si>
  <si>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</si>
  <si>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</si>
  <si>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</si>
  <si>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</si>
  <si>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</si>
  <si>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</si>
  <si>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</si>
  <si>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</si>
  <si>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</si>
  <si>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</si>
  <si>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</si>
  <si>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</si>
  <si>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</si>
  <si>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</si>
  <si>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</si>
  <si>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</si>
  <si>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</si>
  <si>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</si>
  <si>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</si>
  <si>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</si>
  <si>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</si>
  <si>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</si>
  <si>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</si>
  <si>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</si>
  <si>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</si>
  <si>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</si>
  <si>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</si>
  <si>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</si>
  <si>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</si>
  <si>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</si>
  <si>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</si>
  <si>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</si>
  <si>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</si>
  <si>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</si>
  <si>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</si>
  <si>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</si>
  <si>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</si>
  <si>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</si>
  <si>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</si>
  <si>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</si>
  <si>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</si>
  <si>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</si>
  <si>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</si>
  <si>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</si>
  <si>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</si>
  <si>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</si>
  <si>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</si>
  <si>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</si>
  <si>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</si>
  <si>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</si>
  <si>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</si>
  <si>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</si>
  <si>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</si>
  <si>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</si>
  <si>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</si>
  <si>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</si>
  <si>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</si>
  <si>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</si>
  <si>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</si>
  <si>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</si>
  <si>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</si>
  <si>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</si>
  <si>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</si>
  <si>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</si>
  <si>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</si>
  <si>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</si>
  <si>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</si>
  <si>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</si>
  <si>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</si>
  <si>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</si>
  <si>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</si>
  <si>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</si>
  <si>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</si>
  <si>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</si>
  <si>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</si>
  <si>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</si>
  <si>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</si>
  <si>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</si>
  <si>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</si>
  <si>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</si>
  <si>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</si>
  <si>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</si>
  <si>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</si>
  <si>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</si>
  <si>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</si>
  <si>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</si>
  <si>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</si>
  <si>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</si>
  <si>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</si>
  <si>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</si>
  <si>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</si>
  <si>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</si>
  <si>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</si>
  <si>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</si>
  <si>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</si>
  <si>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</si>
  <si>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</si>
  <si>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</si>
  <si>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</si>
  <si>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</si>
  <si>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</si>
  <si>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</si>
  <si>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</si>
  <si>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</si>
  <si>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</si>
  <si>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</si>
  <si>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</si>
  <si>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</si>
  <si>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</si>
  <si>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</si>
  <si>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</si>
  <si>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</si>
  <si>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</si>
  <si>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</si>
  <si>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</si>
  <si>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</si>
  <si>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</si>
  <si>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</si>
  <si>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</si>
  <si>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</si>
  <si>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</si>
  <si>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</si>
  <si>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</si>
  <si>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</si>
  <si>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</si>
  <si>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</si>
  <si>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</si>
  <si>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</si>
  <si>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</si>
  <si>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</si>
  <si>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</si>
  <si>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</si>
  <si>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</si>
  <si>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</si>
  <si>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</si>
  <si>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</si>
  <si>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</si>
  <si>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</si>
  <si>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</si>
  <si>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</si>
  <si>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</si>
  <si>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</si>
  <si>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</si>
  <si>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</si>
  <si>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</si>
  <si>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</si>
  <si>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</si>
  <si>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</si>
  <si>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</si>
  <si>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</si>
  <si>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</si>
  <si>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</si>
  <si>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</si>
  <si>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</si>
  <si>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</si>
  <si>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</si>
  <si>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</si>
  <si>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</si>
  <si>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</si>
  <si>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</si>
  <si>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</si>
  <si>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</si>
  <si>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</si>
  <si>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</si>
  <si>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</si>
  <si>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</si>
  <si>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</si>
  <si>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</si>
  <si>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</si>
  <si>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</si>
  <si>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</si>
  <si>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</si>
  <si>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</si>
  <si>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</si>
  <si>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</si>
  <si>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</si>
  <si>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</si>
  <si>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</si>
  <si>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</si>
  <si>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</si>
  <si>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</si>
  <si>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</si>
  <si>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</si>
  <si>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</si>
  <si>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</si>
  <si>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</si>
  <si>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</si>
  <si>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</si>
  <si>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</si>
  <si>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</si>
  <si>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</si>
  <si>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</si>
  <si>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</si>
  <si>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</si>
  <si>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</si>
  <si>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</si>
  <si>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</si>
  <si>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</si>
  <si>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</si>
  <si>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</si>
  <si>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</si>
  <si>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</si>
  <si>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</si>
  <si>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</si>
  <si>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</si>
  <si>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</si>
  <si>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</si>
  <si>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</si>
  <si>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</si>
  <si>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</si>
  <si>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</si>
  <si>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</si>
  <si>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</si>
  <si>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</si>
  <si>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</si>
  <si>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</si>
  <si>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</si>
  <si>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</si>
  <si>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</si>
  <si>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</si>
  <si>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</si>
  <si>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</si>
  <si>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</si>
  <si>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</si>
  <si>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</si>
  <si>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</si>
  <si>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</si>
  <si>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</si>
  <si>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</si>
  <si>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</si>
  <si>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</si>
  <si>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</si>
  <si>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</si>
  <si>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</si>
  <si>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</si>
  <si>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</si>
  <si>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</si>
  <si>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</si>
  <si>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</si>
  <si>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</si>
  <si>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</si>
  <si>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</si>
  <si>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</si>
  <si>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</si>
  <si>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</si>
  <si>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</si>
  <si>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</si>
  <si>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</si>
  <si>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</si>
  <si>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</si>
  <si>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</si>
  <si>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</si>
  <si>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</si>
  <si>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</si>
  <si>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</si>
  <si>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</si>
  <si>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</si>
  <si>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</si>
  <si>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</si>
  <si>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</si>
  <si>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</si>
  <si>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</si>
  <si>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</si>
  <si>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</si>
  <si>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</si>
  <si>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</si>
  <si>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</si>
  <si>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</si>
  <si>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</si>
  <si>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</si>
  <si>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</si>
  <si>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</si>
  <si>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</si>
  <si>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</si>
  <si>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</si>
  <si>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</si>
  <si>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</si>
  <si>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</si>
  <si>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</si>
  <si>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</si>
  <si>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</si>
  <si>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</si>
  <si>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</si>
  <si>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</si>
  <si>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</si>
  <si>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</si>
  <si>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</si>
  <si>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</si>
  <si>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</si>
  <si>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</si>
  <si>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</si>
  <si>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</si>
  <si>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</si>
  <si>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</si>
  <si>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</si>
  <si>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</si>
  <si>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</si>
  <si>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</si>
  <si>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</si>
  <si>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</si>
  <si>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</si>
  <si>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</si>
  <si>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</si>
  <si>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</si>
  <si>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</si>
  <si>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</si>
  <si>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</si>
  <si>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</si>
  <si>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</si>
  <si>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</si>
  <si>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</si>
  <si>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</si>
  <si>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</si>
  <si>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</si>
  <si>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</si>
  <si>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</si>
  <si>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</si>
  <si>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</si>
  <si>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</si>
  <si>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</si>
  <si>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</si>
  <si>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</si>
  <si>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</si>
  <si>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</si>
  <si>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</si>
  <si>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</si>
  <si>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</si>
  <si>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</si>
  <si>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</si>
  <si>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</si>
  <si>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</si>
  <si>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</si>
  <si>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</si>
  <si>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</si>
  <si>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</si>
  <si>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</si>
  <si>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</si>
  <si>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</si>
  <si>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</si>
  <si>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</si>
  <si>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</si>
  <si>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</si>
  <si>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</si>
  <si>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</si>
  <si>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</si>
  <si>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</si>
  <si>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</si>
  <si>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</si>
  <si>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</si>
  <si>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</si>
  <si>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</si>
  <si>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</si>
  <si>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</si>
  <si>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</si>
  <si>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</si>
  <si>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</si>
  <si>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</si>
  <si>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</si>
  <si>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</si>
  <si>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</si>
  <si>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</si>
  <si>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</si>
  <si>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</si>
  <si>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</si>
  <si>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</si>
  <si>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</si>
  <si>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</si>
  <si>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</si>
  <si>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</si>
  <si>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</si>
  <si>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</si>
  <si>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</si>
  <si>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</si>
  <si>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</si>
  <si>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</si>
  <si>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</si>
  <si>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</si>
  <si>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</si>
  <si>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</si>
  <si>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</si>
  <si>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</si>
  <si>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</si>
  <si>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</si>
  <si>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</si>
  <si>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</si>
  <si>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</si>
  <si>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</si>
  <si>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</si>
  <si>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</si>
  <si>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</si>
  <si>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</si>
  <si>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</si>
  <si>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</si>
  <si>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</si>
  <si>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</si>
  <si>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</si>
  <si>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</si>
  <si>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</si>
  <si>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</si>
  <si>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</si>
  <si>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</si>
  <si>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</si>
  <si>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</si>
  <si>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</si>
  <si>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</si>
  <si>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</si>
  <si>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</si>
  <si>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</si>
  <si>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</si>
  <si>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</si>
  <si>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</si>
  <si>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</si>
  <si>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</si>
  <si>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</si>
  <si>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</si>
  <si>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</si>
  <si>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</si>
  <si>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</si>
  <si>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</si>
  <si>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</si>
  <si>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</si>
  <si>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</si>
  <si>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</si>
  <si>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</si>
  <si>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</si>
  <si>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</si>
  <si>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</si>
  <si>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</si>
  <si>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</si>
  <si>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</si>
  <si>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</si>
  <si>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</si>
  <si>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</si>
  <si>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</si>
  <si>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</si>
  <si>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</si>
  <si>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</si>
  <si>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</si>
  <si>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</si>
  <si>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</si>
  <si>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</si>
  <si>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</si>
  <si>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</si>
  <si>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</si>
  <si>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</si>
  <si>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</si>
  <si>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</si>
  <si>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</si>
  <si>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</si>
  <si>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</si>
  <si>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</si>
  <si>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</si>
  <si>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</si>
  <si>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</si>
  <si>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</si>
  <si>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</si>
  <si>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</si>
  <si>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</si>
  <si>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</si>
  <si>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</si>
  <si>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</si>
  <si>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</si>
  <si>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</si>
  <si>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</si>
  <si>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</si>
  <si>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</si>
  <si>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</si>
  <si>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</si>
  <si>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</si>
  <si>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</si>
  <si>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</si>
  <si>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</si>
  <si>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</si>
  <si>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</si>
  <si>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</si>
  <si>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</si>
  <si>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</si>
  <si>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</si>
  <si>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</si>
  <si>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</si>
  <si>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</si>
  <si>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</si>
  <si>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</si>
  <si>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</si>
  <si>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</si>
  <si>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</si>
  <si>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</si>
  <si>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</si>
  <si>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</si>
  <si>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</si>
  <si>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</si>
  <si>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</si>
  <si>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</si>
  <si>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</si>
  <si>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</si>
  <si>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</si>
  <si>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</si>
  <si>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</si>
  <si>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</si>
  <si>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</si>
  <si>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</si>
  <si>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</si>
  <si>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</si>
  <si>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</si>
  <si>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</si>
  <si>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</si>
  <si>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</si>
  <si>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</si>
  <si>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</si>
  <si>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</si>
  <si>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</si>
  <si>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</si>
  <si>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</si>
  <si>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</si>
  <si>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</si>
  <si>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</si>
  <si>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</si>
  <si>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</si>
  <si>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</si>
  <si>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</si>
  <si>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</si>
  <si>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</si>
  <si>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</si>
  <si>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</si>
  <si>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</si>
  <si>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</si>
  <si>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</si>
  <si>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</si>
  <si>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</si>
  <si>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</si>
  <si>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</si>
  <si>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</si>
  <si>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</si>
  <si>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</si>
  <si>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</si>
  <si>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</si>
  <si>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</si>
  <si>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</si>
  <si>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</si>
  <si>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</si>
  <si>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</si>
  <si>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</si>
  <si>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</si>
  <si>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</si>
  <si>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</si>
  <si>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</si>
  <si>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</si>
  <si>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</si>
  <si>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</si>
  <si>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</si>
  <si>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</si>
  <si>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</si>
  <si>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</si>
  <si>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</si>
  <si>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</si>
  <si>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</si>
  <si>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</si>
  <si>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</si>
  <si>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</si>
  <si>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</si>
  <si>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</si>
  <si>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</si>
  <si>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</si>
  <si>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</si>
  <si>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</si>
  <si>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</si>
  <si>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</si>
  <si>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</si>
  <si>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</si>
  <si>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</si>
  <si>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</si>
  <si>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</si>
  <si>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</si>
  <si>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</si>
  <si>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</si>
  <si>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</si>
  <si>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</si>
  <si>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</si>
  <si>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</si>
  <si>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</si>
  <si>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</si>
  <si>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</si>
  <si>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</si>
  <si>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</si>
  <si>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</si>
  <si>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</si>
  <si>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</si>
  <si>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</si>
  <si>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</si>
  <si>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</si>
  <si>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</si>
  <si>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</si>
  <si>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</si>
  <si>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</si>
  <si>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</si>
  <si>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</si>
  <si>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</si>
  <si>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</si>
  <si>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</si>
  <si>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</si>
  <si>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</si>
  <si>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</si>
  <si>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</si>
  <si>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</si>
  <si>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</si>
  <si>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</si>
  <si>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</si>
  <si>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</si>
  <si>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</si>
  <si>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</si>
  <si>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</si>
  <si>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</si>
  <si>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</si>
  <si>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</si>
  <si>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</si>
  <si>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</si>
  <si>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</si>
  <si>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</si>
  <si>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</si>
  <si>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</si>
  <si>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</si>
  <si>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</si>
  <si>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</si>
  <si>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</si>
  <si>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</si>
  <si>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</si>
  <si>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</si>
  <si>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</si>
  <si>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</si>
  <si>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</si>
  <si>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</si>
  <si>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</si>
  <si>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</si>
  <si>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</si>
  <si>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</si>
  <si>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</si>
  <si>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</si>
  <si>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</si>
  <si>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</si>
  <si>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</si>
  <si>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</si>
  <si>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</si>
  <si>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</si>
  <si>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</si>
  <si>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</si>
  <si>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</si>
  <si>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</si>
  <si>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</si>
  <si>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</si>
  <si>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</si>
  <si>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</si>
  <si>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</si>
  <si>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</si>
  <si>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</si>
  <si>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</si>
  <si>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</si>
  <si>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</si>
  <si>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</si>
  <si>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</si>
  <si>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</si>
  <si>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</si>
  <si>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</si>
  <si>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</si>
  <si>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</si>
  <si>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</si>
  <si>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</si>
  <si>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</si>
  <si>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</si>
  <si>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</si>
  <si>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</si>
  <si>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</si>
  <si>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</si>
  <si>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</si>
  <si>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</si>
  <si>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</si>
  <si>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</si>
  <si>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</si>
  <si>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</si>
  <si>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</si>
  <si>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</si>
  <si>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</si>
  <si>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</si>
  <si>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</si>
  <si>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</si>
  <si>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</si>
  <si>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</si>
  <si>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</si>
  <si>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</si>
  <si>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</si>
  <si>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</si>
  <si>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</si>
  <si>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</si>
  <si>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</si>
  <si>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</si>
  <si>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</si>
  <si>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</si>
  <si>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</si>
  <si>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</si>
  <si>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</si>
  <si>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</si>
  <si>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</si>
  <si>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</si>
  <si>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</si>
  <si>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</si>
  <si>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</si>
  <si>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</si>
  <si>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</si>
  <si>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</si>
  <si>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</si>
  <si>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</si>
  <si>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</si>
  <si>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</si>
  <si>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</si>
  <si>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</si>
  <si>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</si>
  <si>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</si>
  <si>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</si>
  <si>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</si>
  <si>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</si>
  <si>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</si>
  <si>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</si>
  <si>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</si>
  <si>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</si>
  <si>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</si>
  <si>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</si>
  <si>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</si>
  <si>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</si>
  <si>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</si>
  <si>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</si>
  <si>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</si>
  <si>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</si>
  <si>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</si>
  <si>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</si>
  <si>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</si>
  <si>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</si>
  <si>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</si>
  <si>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</si>
  <si>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</si>
  <si>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</si>
  <si>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</si>
  <si>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</si>
  <si>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</si>
  <si>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</si>
  <si>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</si>
  <si>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</si>
  <si>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</si>
  <si>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</si>
  <si>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</si>
  <si>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</si>
  <si>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</si>
  <si>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</si>
  <si>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</si>
  <si>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</si>
  <si>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</si>
  <si>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</si>
  <si>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</si>
  <si>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</si>
  <si>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</si>
  <si>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</si>
  <si>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</si>
  <si>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</si>
  <si>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</si>
  <si>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</si>
  <si>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</si>
  <si>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</si>
  <si>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</si>
  <si>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</si>
  <si>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</si>
  <si>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</si>
  <si>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</si>
  <si>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</si>
  <si>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</si>
  <si>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</si>
  <si>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</si>
  <si>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</si>
  <si>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</si>
  <si>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</si>
  <si>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</si>
  <si>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</si>
  <si>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</si>
  <si>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</si>
  <si>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</si>
  <si>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</si>
  <si>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</si>
  <si>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</si>
  <si>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</si>
  <si>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</si>
  <si>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</si>
  <si>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</si>
  <si>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</si>
  <si>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</si>
  <si>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</si>
  <si>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</si>
  <si>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</si>
  <si>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</si>
  <si>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</si>
  <si>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</si>
  <si>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</si>
  <si>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</si>
  <si>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</si>
  <si>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</si>
  <si>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</si>
  <si>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</si>
  <si>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</si>
  <si>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</si>
  <si>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</si>
  <si>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</si>
  <si>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</si>
  <si>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</si>
  <si>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</si>
  <si>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</si>
  <si>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</si>
  <si>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</si>
  <si>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</si>
  <si>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</si>
  <si>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</si>
  <si>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</si>
  <si>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</si>
  <si>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</si>
  <si>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</si>
  <si>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</si>
  <si>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</si>
  <si>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</si>
  <si>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</si>
  <si>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</si>
  <si>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</si>
  <si>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</si>
  <si>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</si>
  <si>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</si>
  <si>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</si>
  <si>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</si>
  <si>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</si>
  <si>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</si>
  <si>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</si>
  <si>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</si>
  <si>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</si>
  <si>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</si>
  <si>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</si>
  <si>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</si>
  <si>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</si>
  <si>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</si>
  <si>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</si>
  <si>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</si>
  <si>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</si>
  <si>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</si>
  <si>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</si>
  <si>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</si>
  <si>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</si>
  <si>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</si>
  <si>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</si>
  <si>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</si>
  <si>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</si>
  <si>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</si>
  <si>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</si>
  <si>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</si>
  <si>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</si>
  <si>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</si>
  <si>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</si>
  <si>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</si>
  <si>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</si>
  <si>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</si>
  <si>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</si>
  <si>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</si>
  <si>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</si>
  <si>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</si>
  <si>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</si>
  <si>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</si>
  <si>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</si>
  <si>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</si>
  <si>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</si>
  <si>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</si>
  <si>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</si>
  <si>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</si>
  <si>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</si>
  <si>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</si>
  <si>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</si>
  <si>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</si>
  <si>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</si>
  <si>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</si>
  <si>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</si>
  <si>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</si>
  <si>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</si>
  <si>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</si>
  <si>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</si>
  <si>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</si>
  <si>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</si>
  <si>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</si>
  <si>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</si>
  <si>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</si>
  <si>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</si>
  <si>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</si>
  <si>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</si>
  <si>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</si>
  <si>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</si>
  <si>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</si>
  <si>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</si>
  <si>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</si>
  <si>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</si>
  <si>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</si>
  <si>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</si>
  <si>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</si>
  <si>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</si>
  <si>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</si>
  <si>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</si>
  <si>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</si>
  <si>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</si>
  <si>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</si>
  <si>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</si>
  <si>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</si>
  <si>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</si>
  <si>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</si>
  <si>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</si>
  <si>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</si>
  <si>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</si>
  <si>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</si>
  <si>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</si>
  <si>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</si>
  <si>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</si>
  <si>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</si>
  <si>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</si>
  <si>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</si>
  <si>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</si>
  <si>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</si>
  <si>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</si>
  <si>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</si>
  <si>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</si>
  <si>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</si>
  <si>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</si>
  <si>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</si>
  <si>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</si>
  <si>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</si>
  <si>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</si>
  <si>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</si>
  <si>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</si>
  <si>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</si>
  <si>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</si>
  <si>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</si>
  <si>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</si>
  <si>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</si>
  <si>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</si>
  <si>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</si>
  <si>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</si>
  <si>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</si>
  <si>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</si>
  <si>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</si>
  <si>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</si>
  <si>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</si>
  <si>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</si>
  <si>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</si>
  <si>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</si>
  <si>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</si>
  <si>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</si>
  <si>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</si>
  <si>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</si>
  <si>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</si>
  <si>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</si>
  <si>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</si>
  <si>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</si>
  <si>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</si>
  <si>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</si>
  <si>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</si>
  <si>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</si>
  <si>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</si>
  <si>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</si>
  <si>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</si>
  <si>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</si>
  <si>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</si>
  <si>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</si>
  <si>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</si>
  <si>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</si>
  <si>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</si>
  <si>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</si>
  <si>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</si>
  <si>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</si>
  <si>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</si>
  <si>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</si>
  <si>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</si>
  <si>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</si>
  <si>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</si>
  <si>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</si>
  <si>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</si>
  <si>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</si>
  <si>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</si>
  <si>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</si>
  <si>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</si>
  <si>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</si>
  <si>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</si>
  <si>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</si>
  <si>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</si>
  <si>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</si>
  <si>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</si>
  <si>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</si>
  <si>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</si>
  <si>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</si>
  <si>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</si>
  <si>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</si>
  <si>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</si>
  <si>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</si>
  <si>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</si>
  <si>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</si>
  <si>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</si>
  <si>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</si>
  <si>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</si>
  <si>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</si>
  <si>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</si>
  <si>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</si>
  <si>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</si>
  <si>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</si>
  <si>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</si>
  <si>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</si>
  <si>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</si>
  <si>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</si>
  <si>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</si>
  <si>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</si>
  <si>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</si>
  <si>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</si>
  <si>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</si>
  <si>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</si>
  <si>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</si>
  <si>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</si>
  <si>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</si>
  <si>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</si>
  <si>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</si>
  <si>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</si>
  <si>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</si>
  <si>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</si>
  <si>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</si>
  <si>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</si>
  <si>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</si>
  <si>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</si>
  <si>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</si>
  <si>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</si>
  <si>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</si>
  <si>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</si>
  <si>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</si>
  <si>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</si>
  <si>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</si>
  <si>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</si>
  <si>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</si>
  <si>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</si>
  <si>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</si>
  <si>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</si>
  <si>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</si>
  <si>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</si>
  <si>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</si>
  <si>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</si>
  <si>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</si>
  <si>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</si>
  <si>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</si>
  <si>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</si>
  <si>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</si>
  <si>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</si>
  <si>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</si>
  <si>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</si>
  <si>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</si>
  <si>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</si>
  <si>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</si>
  <si>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</si>
  <si>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</si>
  <si>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</si>
  <si>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</si>
  <si>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</si>
  <si>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</si>
  <si>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</si>
  <si>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</si>
  <si>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</si>
  <si>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</si>
  <si>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</si>
  <si>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</si>
  <si>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</si>
  <si>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</si>
  <si>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</si>
  <si>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</si>
  <si>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</si>
  <si>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</si>
  <si>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</si>
  <si>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</si>
  <si>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</si>
  <si>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</si>
  <si>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</si>
  <si>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</si>
  <si>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</si>
  <si>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</si>
  <si>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</si>
  <si>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</si>
  <si>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</si>
  <si>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</si>
  <si>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</si>
  <si>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</si>
  <si>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</si>
  <si>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</si>
  <si>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</si>
  <si>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</si>
  <si>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</si>
  <si>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</si>
  <si>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</si>
  <si>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</si>
  <si>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</si>
  <si>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</si>
  <si>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</si>
  <si>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</si>
  <si>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</si>
  <si>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</si>
  <si>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</si>
  <si>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</si>
  <si>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</si>
  <si>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</si>
  <si>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</si>
  <si>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</si>
  <si>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</si>
  <si>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</si>
  <si>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</si>
  <si>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</si>
  <si>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</si>
  <si>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</si>
  <si>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</si>
  <si>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</si>
  <si>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</si>
  <si>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</si>
  <si>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</si>
  <si>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</si>
  <si>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</si>
  <si>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</si>
  <si>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</si>
  <si>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</si>
  <si>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</si>
  <si>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</si>
  <si>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</si>
  <si>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</si>
  <si>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</si>
  <si>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</si>
  <si>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</si>
  <si>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</si>
  <si>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</si>
  <si>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</si>
  <si>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</si>
  <si>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</si>
  <si>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</si>
  <si>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</si>
  <si>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</si>
  <si>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</si>
  <si>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</si>
  <si>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</si>
  <si>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</si>
  <si>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</si>
  <si>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</si>
  <si>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</si>
  <si>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</si>
  <si>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</si>
  <si>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</si>
  <si>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</si>
  <si>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</si>
  <si>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</si>
  <si>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</si>
  <si>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</si>
  <si>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</si>
  <si>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</si>
  <si>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</si>
  <si>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</si>
  <si>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</si>
  <si>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</si>
  <si>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</si>
  <si>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</si>
  <si>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</si>
  <si>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</si>
  <si>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</si>
  <si>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</si>
  <si>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</si>
  <si>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</si>
  <si>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</si>
  <si>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</si>
  <si>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</si>
  <si>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</si>
  <si>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</si>
  <si>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</si>
  <si>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</si>
  <si>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</si>
  <si>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</si>
  <si>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</si>
  <si>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</si>
  <si>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</si>
  <si>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</si>
  <si>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</si>
  <si>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</si>
  <si>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</si>
  <si>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</si>
  <si>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</si>
  <si>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</si>
  <si>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</si>
  <si>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</si>
  <si>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</si>
  <si>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</si>
  <si>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</si>
  <si>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</si>
  <si>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</si>
  <si>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</si>
  <si>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</si>
  <si>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</si>
  <si>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</si>
  <si>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</si>
  <si>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</si>
  <si>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</si>
  <si>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</si>
  <si>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</si>
  <si>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</si>
  <si>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</si>
  <si>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</si>
  <si>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</si>
  <si>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</si>
  <si>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</si>
  <si>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</si>
  <si>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</si>
  <si>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</si>
  <si>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</si>
  <si>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</si>
  <si>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</si>
  <si>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</si>
  <si>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</si>
  <si>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</si>
  <si>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</si>
  <si>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</si>
  <si>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</si>
  <si>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</si>
  <si>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</si>
  <si>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</si>
  <si>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</si>
  <si>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</si>
  <si>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</si>
  <si>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</si>
  <si>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</si>
  <si>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</si>
  <si>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</si>
  <si>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</si>
  <si>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</si>
  <si>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</si>
  <si>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</si>
  <si>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</si>
  <si>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</si>
  <si>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</si>
  <si>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</si>
  <si>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</si>
  <si>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</si>
  <si>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</si>
  <si>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</si>
  <si>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</si>
  <si>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</si>
  <si>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</si>
  <si>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</si>
  <si>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</si>
  <si>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</si>
  <si>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</si>
  <si>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</si>
  <si>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</si>
  <si>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</si>
  <si>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</si>
  <si>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</si>
  <si>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</si>
  <si>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</si>
  <si>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</si>
  <si>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</si>
  <si>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</si>
  <si>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</si>
  <si>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</si>
  <si>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</si>
  <si>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</si>
  <si>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</si>
  <si>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</si>
  <si>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</si>
  <si>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</si>
  <si>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</si>
  <si>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</si>
  <si>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</si>
  <si>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</si>
  <si>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</si>
  <si>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</si>
  <si>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</si>
  <si>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</si>
  <si>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</si>
  <si>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</si>
  <si>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</si>
  <si>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</si>
  <si>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</si>
  <si>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</si>
  <si>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</si>
  <si>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</si>
  <si>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</si>
  <si>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</si>
  <si>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</si>
  <si>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</si>
  <si>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</si>
  <si>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</si>
  <si>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</si>
  <si>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</si>
  <si>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</si>
  <si>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</si>
  <si>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</si>
  <si>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</si>
  <si>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</si>
  <si>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</si>
  <si>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</si>
  <si>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</si>
  <si>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</si>
  <si>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</si>
  <si>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</si>
  <si>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</si>
  <si>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</si>
  <si>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</si>
  <si>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</si>
  <si>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</si>
  <si>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</si>
  <si>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</si>
  <si>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</si>
  <si>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</si>
  <si>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</si>
  <si>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</si>
  <si>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</si>
  <si>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</si>
  <si>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</si>
  <si>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</si>
  <si>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</si>
  <si>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</si>
  <si>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</si>
  <si>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</si>
  <si>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</si>
  <si>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</si>
  <si>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</si>
  <si>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</si>
  <si>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</si>
  <si>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</si>
  <si>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</si>
  <si>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</si>
  <si>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</si>
  <si>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</si>
  <si>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</si>
  <si>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</si>
  <si>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</si>
  <si>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</si>
  <si>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</si>
  <si>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</si>
  <si>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</si>
  <si>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</si>
  <si>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</si>
  <si>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</si>
  <si>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</si>
  <si>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</si>
  <si>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</si>
  <si>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</si>
  <si>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</si>
  <si>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</si>
  <si>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</si>
  <si>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</si>
  <si>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</si>
  <si>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</si>
  <si>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</si>
  <si>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</si>
  <si>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</si>
  <si>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</si>
  <si>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</si>
  <si>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</si>
  <si>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</si>
  <si>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</si>
  <si>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</si>
  <si>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</si>
  <si>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</si>
  <si>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</si>
  <si>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</si>
  <si>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</si>
  <si>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</si>
  <si>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</si>
  <si>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</si>
  <si>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</si>
  <si>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</si>
  <si>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</si>
  <si>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</si>
  <si>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</si>
  <si>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</si>
  <si>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</si>
  <si>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</si>
  <si>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</si>
  <si>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</si>
  <si>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</si>
  <si>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</si>
  <si>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</si>
  <si>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</si>
  <si>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</si>
  <si>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</si>
  <si>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</si>
  <si>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</si>
  <si>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</si>
  <si>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</si>
  <si>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</si>
  <si>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</si>
  <si>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</si>
  <si>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</si>
  <si>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</si>
  <si>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</si>
  <si>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</si>
  <si>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</si>
  <si>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</si>
  <si>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</si>
  <si>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</si>
  <si>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</si>
  <si>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</si>
  <si>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</si>
  <si>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</si>
  <si>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</si>
  <si>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</si>
  <si>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</si>
  <si>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</si>
  <si>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</si>
  <si>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</si>
  <si>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</si>
  <si>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</si>
  <si>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</si>
  <si>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</si>
  <si>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</si>
  <si>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</si>
  <si>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</si>
  <si>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</si>
  <si>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</si>
  <si>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</si>
  <si>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</si>
  <si>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</si>
  <si>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</si>
  <si>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</si>
  <si>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</si>
  <si>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</si>
  <si>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</si>
  <si>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</si>
  <si>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</si>
  <si>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</si>
  <si>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</si>
  <si>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</si>
  <si>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</si>
  <si>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</si>
  <si>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</si>
  <si>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</si>
  <si>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</si>
  <si>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</si>
  <si>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</si>
  <si>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</si>
  <si>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</si>
  <si>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</si>
  <si>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</si>
  <si>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</si>
  <si>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</si>
  <si>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</si>
  <si>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</si>
  <si>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</si>
  <si>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</si>
  <si>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</si>
  <si>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</si>
  <si>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</si>
  <si>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</si>
  <si>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</si>
  <si>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</si>
  <si>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</si>
  <si>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</si>
  <si>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</si>
  <si>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</si>
  <si>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</si>
  <si>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</si>
  <si>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</si>
  <si>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</si>
  <si>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</si>
  <si>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</si>
  <si>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</si>
  <si>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</si>
  <si>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</si>
  <si>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</si>
  <si>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</si>
  <si>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</si>
  <si>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</si>
  <si>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</si>
  <si>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</si>
  <si>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</si>
  <si>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</si>
  <si>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</si>
  <si>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</si>
  <si>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</si>
  <si>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</si>
  <si>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</si>
  <si>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</si>
  <si>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</si>
  <si>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</si>
  <si>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</si>
  <si>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</si>
  <si>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</si>
  <si>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</si>
  <si>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</si>
  <si>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</si>
  <si>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</si>
  <si>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</si>
  <si>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</si>
  <si>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</si>
  <si>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</si>
  <si>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</si>
  <si>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</si>
  <si>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</si>
  <si>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</si>
  <si>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</si>
  <si>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</si>
  <si>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</si>
  <si>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</si>
  <si>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</si>
  <si>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</si>
  <si>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</si>
  <si>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</si>
  <si>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</si>
  <si>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</si>
  <si>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</si>
  <si>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</si>
  <si>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</si>
  <si>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</si>
  <si>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</si>
  <si>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</si>
  <si>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</si>
  <si>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</si>
  <si>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</si>
  <si>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</si>
  <si>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</si>
  <si>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</si>
  <si>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</si>
  <si>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</si>
  <si>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</si>
  <si>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</si>
  <si>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</si>
  <si>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</si>
  <si>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</si>
  <si>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</si>
  <si>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</si>
  <si>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</si>
  <si>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</si>
  <si>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</si>
  <si>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</si>
  <si>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</si>
  <si>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</si>
  <si>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</si>
  <si>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</si>
  <si>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</si>
  <si>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</si>
  <si>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</si>
  <si>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</si>
  <si>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</si>
  <si>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</si>
  <si>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</si>
  <si>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</si>
  <si>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</si>
  <si>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</si>
  <si>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</si>
  <si>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</si>
  <si>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</si>
  <si>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</si>
  <si>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</si>
  <si>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</si>
  <si>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</si>
  <si>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</si>
  <si>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</si>
  <si>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</si>
  <si>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</si>
  <si>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</si>
  <si>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</si>
  <si>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</si>
  <si>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</si>
  <si>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</si>
  <si>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</si>
  <si>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</si>
  <si>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</si>
  <si>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</si>
  <si>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</si>
  <si>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</si>
  <si>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</si>
  <si>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</si>
  <si>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</si>
  <si>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</si>
  <si>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</si>
  <si>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</si>
  <si>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</si>
  <si>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</si>
  <si>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</si>
  <si>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</si>
  <si>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</si>
  <si>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</si>
  <si>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</si>
  <si>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</si>
  <si>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</si>
  <si>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</si>
  <si>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</si>
  <si>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</si>
  <si>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</si>
  <si>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</si>
  <si>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</si>
  <si>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</si>
  <si>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</si>
  <si>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</si>
  <si>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</si>
  <si>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</si>
  <si>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</si>
  <si>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</si>
  <si>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</si>
  <si>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</si>
  <si>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</si>
  <si>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</si>
  <si>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</si>
  <si>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</si>
  <si>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</si>
  <si>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</si>
  <si>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</si>
  <si>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</si>
  <si>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</si>
  <si>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</si>
  <si>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</si>
  <si>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</si>
  <si>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</si>
  <si>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</si>
  <si>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</si>
  <si>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</si>
  <si>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</si>
  <si>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</si>
  <si>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</si>
  <si>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</si>
  <si>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</si>
  <si>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</si>
  <si>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</si>
  <si>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</si>
  <si>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</si>
  <si>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</si>
  <si>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</si>
  <si>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</si>
  <si>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</si>
  <si>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</si>
  <si>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</si>
  <si>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</si>
  <si>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</si>
  <si>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</si>
  <si>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</si>
  <si>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</si>
  <si>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</si>
  <si>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</si>
  <si>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</si>
  <si>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</si>
  <si>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</si>
  <si>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</si>
  <si>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</si>
  <si>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</si>
  <si>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</si>
  <si>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</si>
  <si>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</si>
  <si>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</si>
  <si>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</si>
  <si>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</si>
  <si>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</si>
  <si>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</si>
  <si>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</si>
  <si>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</si>
  <si>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</si>
  <si>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</si>
  <si>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</si>
  <si>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</si>
  <si>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</si>
  <si>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</si>
  <si>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</si>
  <si>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</si>
  <si>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</si>
  <si>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</si>
  <si>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</si>
  <si>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</si>
  <si>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</si>
  <si>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</si>
  <si>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</si>
  <si>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</si>
  <si>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</si>
  <si>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</si>
  <si>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</si>
  <si>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</si>
  <si>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</si>
  <si>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</si>
  <si>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</si>
  <si>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</si>
  <si>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</si>
  <si>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</si>
  <si>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</si>
  <si>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</si>
  <si>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</si>
  <si>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</si>
  <si>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</si>
  <si>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</si>
  <si>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</si>
  <si>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</si>
  <si>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</si>
  <si>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</si>
  <si>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</si>
  <si>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</si>
  <si>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</si>
  <si>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</si>
  <si>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</si>
  <si>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</si>
  <si>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</si>
  <si>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</si>
  <si>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</si>
  <si>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</si>
  <si>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</si>
  <si>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</si>
  <si>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</si>
  <si>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</si>
  <si>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</si>
  <si>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</si>
  <si>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</si>
  <si>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</si>
  <si>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</si>
  <si>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</si>
  <si>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</si>
  <si>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</si>
  <si>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</si>
  <si>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</si>
  <si>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</si>
  <si>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</si>
  <si>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</si>
  <si>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</si>
  <si>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</si>
  <si>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</si>
  <si>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</si>
  <si>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</si>
  <si>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</si>
  <si>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</si>
  <si>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</si>
  <si>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</si>
  <si>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</si>
  <si>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</si>
  <si>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</si>
  <si>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</si>
  <si>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</si>
  <si>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</si>
  <si>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</si>
  <si>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</si>
  <si>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</si>
  <si>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</si>
  <si>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</si>
  <si>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</si>
  <si>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</si>
  <si>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</si>
  <si>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</si>
  <si>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</si>
  <si>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</si>
  <si>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</si>
  <si>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</si>
  <si>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</si>
  <si>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</si>
  <si>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</si>
  <si>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</si>
  <si>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</si>
  <si>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</si>
  <si>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</si>
  <si>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</si>
  <si>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</si>
  <si>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</si>
  <si>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</si>
  <si>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</si>
  <si>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</si>
  <si>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</si>
  <si>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</si>
  <si>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</si>
  <si>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</si>
  <si>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</si>
  <si>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</si>
  <si>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</si>
  <si>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</si>
  <si>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</si>
  <si>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</si>
  <si>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</si>
  <si>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</si>
  <si>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</si>
  <si>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</si>
  <si>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</si>
  <si>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</si>
  <si>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</si>
  <si>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</si>
  <si>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</si>
  <si>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</si>
  <si>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</si>
  <si>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</si>
  <si>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</si>
  <si>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</si>
  <si>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</si>
  <si>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</si>
  <si>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</si>
  <si>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</si>
  <si>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</si>
  <si>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</si>
  <si>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</si>
  <si>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</si>
  <si>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</si>
  <si>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</si>
  <si>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</si>
  <si>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</si>
  <si>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</si>
  <si>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</si>
  <si>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</si>
  <si>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</si>
  <si>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</si>
  <si>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</si>
  <si>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</si>
  <si>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</si>
  <si>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</si>
  <si>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</si>
  <si>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</si>
  <si>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</si>
  <si>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</si>
  <si>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</si>
  <si>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</si>
  <si>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</si>
  <si>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</si>
  <si>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</si>
  <si>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</si>
  <si>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</si>
  <si>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</si>
  <si>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</si>
  <si>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</si>
  <si>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</si>
  <si>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</si>
  <si>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</si>
  <si>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</si>
  <si>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</si>
  <si>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</si>
  <si>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</si>
  <si>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</si>
  <si>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</si>
  <si>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</si>
  <si>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</si>
  <si>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</si>
  <si>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</si>
  <si>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</si>
  <si>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</si>
  <si>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</si>
  <si>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</si>
  <si>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</si>
  <si>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</si>
  <si>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</si>
  <si>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</si>
  <si>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</si>
  <si>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</si>
  <si>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</si>
  <si>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</si>
  <si>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</si>
  <si>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</si>
  <si>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</si>
  <si>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</si>
  <si>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</si>
  <si>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</si>
  <si>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</si>
  <si>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</si>
  <si>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</si>
  <si>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</si>
  <si>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</si>
  <si>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</si>
  <si>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</si>
  <si>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</si>
  <si>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</si>
  <si>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</si>
  <si>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</si>
  <si>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</si>
  <si>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</si>
  <si>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</si>
  <si>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</si>
  <si>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</si>
  <si>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</si>
  <si>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</si>
  <si>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</si>
  <si>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</si>
  <si>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</si>
  <si>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</si>
  <si>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</si>
  <si>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</si>
  <si>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</si>
  <si>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</si>
  <si>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</si>
  <si>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</si>
  <si>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</si>
  <si>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</si>
  <si>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</si>
  <si>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</si>
  <si>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</si>
  <si>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</si>
  <si>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</si>
  <si>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</si>
  <si>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</si>
  <si>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</si>
  <si>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</si>
  <si>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</si>
  <si>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</si>
  <si>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</si>
  <si>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</si>
  <si>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</si>
  <si>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</si>
  <si>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</si>
  <si>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</si>
  <si>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</si>
  <si>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</si>
  <si>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</si>
  <si>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</si>
  <si>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</si>
  <si>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</si>
  <si>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</si>
  <si>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</si>
  <si>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</si>
  <si>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</si>
  <si>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</si>
  <si>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</si>
  <si>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</si>
  <si>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</si>
  <si>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</si>
  <si>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</si>
  <si>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</si>
  <si>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</si>
  <si>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</si>
  <si>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</si>
  <si>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</si>
  <si>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</si>
  <si>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</si>
  <si>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</si>
  <si>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</si>
  <si>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</si>
  <si>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</si>
  <si>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</si>
  <si>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</si>
  <si>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</si>
  <si>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</si>
  <si>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</si>
  <si>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</si>
  <si>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</si>
  <si>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</si>
  <si>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</si>
  <si>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</si>
  <si>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</si>
  <si>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</si>
  <si>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</si>
  <si>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</si>
  <si>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</si>
  <si>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</si>
  <si>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</si>
  <si>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</si>
  <si>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</si>
  <si>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</si>
  <si>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</si>
  <si>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</si>
  <si>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</si>
  <si>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</si>
  <si>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</si>
  <si>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</si>
  <si>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</si>
  <si>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</si>
  <si>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</si>
  <si>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</si>
  <si>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</si>
  <si>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</si>
  <si>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</si>
  <si>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</si>
  <si>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</si>
  <si>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</si>
  <si>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</si>
  <si>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</si>
  <si>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</si>
  <si>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</si>
  <si>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</si>
  <si>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</si>
  <si>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</si>
  <si>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</si>
  <si>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</si>
  <si>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</si>
  <si>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</si>
  <si>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</si>
  <si>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</si>
  <si>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</si>
  <si>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</si>
  <si>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</si>
  <si>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</si>
  <si>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</si>
  <si>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</si>
  <si>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</si>
  <si>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</si>
  <si>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</si>
  <si>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</si>
  <si>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</si>
  <si>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</si>
  <si>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</si>
  <si>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</si>
  <si>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</si>
  <si>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</si>
  <si>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</si>
  <si>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</si>
  <si>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</si>
  <si>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</si>
  <si>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</si>
  <si>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</si>
  <si>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</si>
  <si>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</si>
  <si>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</si>
  <si>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</si>
  <si>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</si>
  <si>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</si>
  <si>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</si>
  <si>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</si>
  <si>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</si>
  <si>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</si>
  <si>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</si>
  <si>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</si>
  <si>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</si>
  <si>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</si>
  <si>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</si>
  <si>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</si>
  <si>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</si>
  <si>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</si>
  <si>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</si>
  <si>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</si>
  <si>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</si>
  <si>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</si>
  <si>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</si>
  <si>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</si>
  <si>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</si>
  <si>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</si>
  <si>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</si>
  <si>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</si>
  <si>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</si>
  <si>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</si>
  <si>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</si>
  <si>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</si>
  <si>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</si>
  <si>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</si>
  <si>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</si>
  <si>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</si>
  <si>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</si>
  <si>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</si>
  <si>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</si>
  <si>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</si>
  <si>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</si>
  <si>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</si>
  <si>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</si>
  <si>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</si>
  <si>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</si>
  <si>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</si>
  <si>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</si>
  <si>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</si>
  <si>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</si>
  <si>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</si>
  <si>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</si>
  <si>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</si>
  <si>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</si>
  <si>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</si>
  <si>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</si>
  <si>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</si>
  <si>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</si>
  <si>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</si>
  <si>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</si>
  <si>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</si>
  <si>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</si>
  <si>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</si>
  <si>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</si>
  <si>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</si>
  <si>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</si>
  <si>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</si>
  <si>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</si>
  <si>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</si>
  <si>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</si>
  <si>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</si>
  <si>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</si>
  <si>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</si>
  <si>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</si>
  <si>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</si>
  <si>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</si>
  <si>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</si>
  <si>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</si>
  <si>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</si>
  <si>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</si>
  <si>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</si>
  <si>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</si>
  <si>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</si>
  <si>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</si>
  <si>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</si>
  <si>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</si>
  <si>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</si>
  <si>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</si>
  <si>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</si>
  <si>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</si>
  <si>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</si>
  <si>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</si>
  <si>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</si>
  <si>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</si>
  <si>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</si>
  <si>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</si>
  <si>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</si>
  <si>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</si>
  <si>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</si>
  <si>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</si>
  <si>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</si>
  <si>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</si>
  <si>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</si>
  <si>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</si>
  <si>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</si>
  <si>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</si>
  <si>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</si>
  <si>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</si>
  <si>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</si>
  <si>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</si>
  <si>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</si>
  <si>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</si>
  <si>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</si>
  <si>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</si>
  <si>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</si>
  <si>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</si>
  <si>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</si>
  <si>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</si>
  <si>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</si>
  <si>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</si>
  <si>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</si>
  <si>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</si>
  <si>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</si>
  <si>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</si>
  <si>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</si>
  <si>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</si>
  <si>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</si>
  <si>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</si>
  <si>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</si>
  <si>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</si>
  <si>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</si>
  <si>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</si>
  <si>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</si>
  <si>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</si>
  <si>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</si>
  <si>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</si>
  <si>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</si>
  <si>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</si>
  <si>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</si>
  <si>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</si>
  <si>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</si>
  <si>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</si>
  <si>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</si>
  <si>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</si>
  <si>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</si>
  <si>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</si>
  <si>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</si>
  <si>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</si>
  <si>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</si>
  <si>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</si>
  <si>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</si>
  <si>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</si>
  <si>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</si>
  <si>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</si>
  <si>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</si>
  <si>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</si>
  <si>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</si>
  <si>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</si>
  <si>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</si>
  <si>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</si>
  <si>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</si>
  <si>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</si>
  <si>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</si>
  <si>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</si>
  <si>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</si>
  <si>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</si>
  <si>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</si>
  <si>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</si>
  <si>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</si>
  <si>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</si>
  <si>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</si>
  <si>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</si>
  <si>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</si>
  <si>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</si>
  <si>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</si>
  <si>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</si>
  <si>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</si>
  <si>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</si>
  <si>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</si>
  <si>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</si>
  <si>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</si>
  <si>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</si>
  <si>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</si>
  <si>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</si>
  <si>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</si>
  <si>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</si>
  <si>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</si>
  <si>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</si>
  <si>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</si>
  <si>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</si>
  <si>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</si>
  <si>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</si>
  <si>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</si>
  <si>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</si>
  <si>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</si>
  <si>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</si>
  <si>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</si>
  <si>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</si>
  <si>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</si>
  <si>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</si>
  <si>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</si>
  <si>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</si>
  <si>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</si>
  <si>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</si>
  <si>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</si>
  <si>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</si>
  <si>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</si>
  <si>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</si>
  <si>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</si>
  <si>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</si>
  <si>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</si>
  <si>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</si>
  <si>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</si>
  <si>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</si>
  <si>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</si>
  <si>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</si>
  <si>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</si>
  <si>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</si>
  <si>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</si>
  <si>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</si>
  <si>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</si>
  <si>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</si>
  <si>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</si>
  <si>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</si>
  <si>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</si>
  <si>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</si>
  <si>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</si>
  <si>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</si>
  <si>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</si>
  <si>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</si>
  <si>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</si>
  <si>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</si>
  <si>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</si>
  <si>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</si>
  <si>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</si>
  <si>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</si>
  <si>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</si>
  <si>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</si>
  <si>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</si>
  <si>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</si>
  <si>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</si>
  <si>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</si>
  <si>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</si>
  <si>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</si>
  <si>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</si>
  <si>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</si>
  <si>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</si>
  <si>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</si>
  <si>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</si>
  <si>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</si>
  <si>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</si>
  <si>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</si>
  <si>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</si>
  <si>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</si>
  <si>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</si>
  <si>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</si>
  <si>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</si>
  <si>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</si>
  <si>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</si>
  <si>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</si>
  <si>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</si>
  <si>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</si>
  <si>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</si>
  <si>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</si>
  <si>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</si>
  <si>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</si>
  <si>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</si>
  <si>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</si>
  <si>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</si>
  <si>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</si>
  <si>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</si>
  <si>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</si>
  <si>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</si>
  <si>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</si>
  <si>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</si>
  <si>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</si>
  <si>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</si>
  <si>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</si>
  <si>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</si>
  <si>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</si>
  <si>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</si>
  <si>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</si>
  <si>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</si>
  <si>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</si>
  <si>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</si>
  <si>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</si>
  <si>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</si>
  <si>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</si>
  <si>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</si>
  <si>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</si>
  <si>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</si>
  <si>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</si>
  <si>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</si>
  <si>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</si>
  <si>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</si>
  <si>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</si>
  <si>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</si>
  <si>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</si>
  <si>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</si>
  <si>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</si>
  <si>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</si>
  <si>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</si>
  <si>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</si>
  <si>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</si>
  <si>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</si>
  <si>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</si>
  <si>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</si>
  <si>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</si>
  <si>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</si>
  <si>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</si>
  <si>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</si>
  <si>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</si>
  <si>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</si>
  <si>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</si>
  <si>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</si>
  <si>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</si>
  <si>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</si>
  <si>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</si>
  <si>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</si>
  <si>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</si>
  <si>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</si>
  <si>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</si>
  <si>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</si>
  <si>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</si>
  <si>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</si>
  <si>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</si>
  <si>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</si>
  <si>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</si>
  <si>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</si>
  <si>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</si>
  <si>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</si>
  <si>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</si>
  <si>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</si>
  <si>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</si>
  <si>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</si>
  <si>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</si>
  <si>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</si>
  <si>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</si>
  <si>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</si>
  <si>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</si>
  <si>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</si>
  <si>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</si>
  <si>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</si>
  <si>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</si>
  <si>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</si>
  <si>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</si>
  <si>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</si>
  <si>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</si>
  <si>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</si>
  <si>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</si>
  <si>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</si>
  <si>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</si>
  <si>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</si>
  <si>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</si>
  <si>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</si>
  <si>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</si>
  <si>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</si>
  <si>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</si>
  <si>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</si>
  <si>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</si>
  <si>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</si>
  <si>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</si>
  <si>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</si>
  <si>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</si>
  <si>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</si>
  <si>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</si>
  <si>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</si>
  <si>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</si>
  <si>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</si>
  <si>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</si>
  <si>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</si>
  <si>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</si>
  <si>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</si>
  <si>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</si>
  <si>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</si>
  <si>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</si>
  <si>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</si>
  <si>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</si>
  <si>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</si>
  <si>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</si>
  <si>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</si>
  <si>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</si>
  <si>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</si>
  <si>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</si>
  <si>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</si>
  <si>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</si>
  <si>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</si>
  <si>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</si>
  <si>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</si>
  <si>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</si>
  <si>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</si>
  <si>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</si>
  <si>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</si>
  <si>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</si>
  <si>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</si>
  <si>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</si>
  <si>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</si>
  <si>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</si>
  <si>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</si>
  <si>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</si>
  <si>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</si>
  <si>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</si>
  <si>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</si>
  <si>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</si>
  <si>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</si>
  <si>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</si>
  <si>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</si>
  <si>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</si>
  <si>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</si>
  <si>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</si>
  <si>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</si>
  <si>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</si>
  <si>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</si>
  <si>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</si>
  <si>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</si>
  <si>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</si>
  <si>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</si>
  <si>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</si>
  <si>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</si>
  <si>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</si>
  <si>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</si>
  <si>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</si>
  <si>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</si>
  <si>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</si>
  <si>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</si>
  <si>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</si>
  <si>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</si>
  <si>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</si>
  <si>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</si>
  <si>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</si>
  <si>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</si>
  <si>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</si>
  <si>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</si>
  <si>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</si>
  <si>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</si>
  <si>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</si>
  <si>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</si>
  <si>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</si>
  <si>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</si>
  <si>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</si>
  <si>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</si>
  <si>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</si>
  <si>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</si>
  <si>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</si>
  <si>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</si>
  <si>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</si>
  <si>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</si>
  <si>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</si>
  <si>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</si>
  <si>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</si>
  <si>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</si>
  <si>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</si>
  <si>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</si>
  <si>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</si>
  <si>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</si>
  <si>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</si>
  <si>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</si>
  <si>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</si>
  <si>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</si>
  <si>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</si>
  <si>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</si>
  <si>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</si>
  <si>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</si>
  <si>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</si>
  <si>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</si>
  <si>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</si>
  <si>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</si>
  <si>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</si>
  <si>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</si>
  <si>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</si>
  <si>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</si>
  <si>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</si>
  <si>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</si>
  <si>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</si>
  <si>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</si>
  <si>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</si>
  <si>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</si>
  <si>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</si>
  <si>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</si>
  <si>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</si>
  <si>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</si>
  <si>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</si>
  <si>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</si>
  <si>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</si>
  <si>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</si>
  <si>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</si>
  <si>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</si>
  <si>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</si>
  <si>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</si>
  <si>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</si>
  <si>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</si>
  <si>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</si>
  <si>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</si>
  <si>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</si>
  <si>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</si>
  <si>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</si>
  <si>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</si>
  <si>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</si>
  <si>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</si>
  <si>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</si>
  <si>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</si>
  <si>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</si>
  <si>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</si>
  <si>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</si>
  <si>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</si>
  <si>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</si>
  <si>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</si>
  <si>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</si>
  <si>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</si>
  <si>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</si>
  <si>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</si>
  <si>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</si>
  <si>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</si>
  <si>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</si>
  <si>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</si>
  <si>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</si>
  <si>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</si>
  <si>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</si>
  <si>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</si>
  <si>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</si>
  <si>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</si>
  <si>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</si>
  <si>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</si>
  <si>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</si>
  <si>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</si>
  <si>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</si>
  <si>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</si>
  <si>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</si>
  <si>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</si>
  <si>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</si>
  <si>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</si>
  <si>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</si>
  <si>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</si>
  <si>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</si>
  <si>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</si>
  <si>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</si>
  <si>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</si>
  <si>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</si>
  <si>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</si>
  <si>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</si>
  <si>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</si>
  <si>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</si>
  <si>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</si>
  <si>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</si>
  <si>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</si>
  <si>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</si>
  <si>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</si>
  <si>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</si>
  <si>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</si>
  <si>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</si>
  <si>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</si>
  <si>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</si>
  <si>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</si>
  <si>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</si>
  <si>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</si>
  <si>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</si>
  <si>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</si>
  <si>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</si>
  <si>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</si>
  <si>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</si>
  <si>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</si>
  <si>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</si>
  <si>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</si>
  <si>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</si>
  <si>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</si>
  <si>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</si>
  <si>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</si>
  <si>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</si>
  <si>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</si>
  <si>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</si>
  <si>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</si>
  <si>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</si>
  <si>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</si>
  <si>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</si>
  <si>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</si>
  <si>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</si>
  <si>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</si>
  <si>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</si>
  <si>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</si>
  <si>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</si>
  <si>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</si>
  <si>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</si>
  <si>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</si>
  <si>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</si>
  <si>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</si>
  <si>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</si>
  <si>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</si>
  <si>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</si>
  <si>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</si>
  <si>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</si>
  <si>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</si>
  <si>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</si>
  <si>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</si>
  <si>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</si>
  <si>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</si>
  <si>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</si>
  <si>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</si>
  <si>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</si>
  <si>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</si>
  <si>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</si>
  <si>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</si>
  <si>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</si>
  <si>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</si>
  <si>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</si>
  <si>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</si>
  <si>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</si>
  <si>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</si>
  <si>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</si>
  <si>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</si>
  <si>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</si>
  <si>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</si>
  <si>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</si>
  <si>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</si>
  <si>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</si>
  <si>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</si>
  <si>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</si>
  <si>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</si>
  <si>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</si>
  <si>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</si>
  <si>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</si>
  <si>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</si>
  <si>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</si>
  <si>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</si>
  <si>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</si>
  <si>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</si>
  <si>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</si>
  <si>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</si>
  <si>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</si>
  <si>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</si>
  <si>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</si>
  <si>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</si>
  <si>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</si>
  <si>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</si>
  <si>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</si>
  <si>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</si>
  <si>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</si>
  <si>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</si>
  <si>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</si>
  <si>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</si>
  <si>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</si>
  <si>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</si>
  <si>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</si>
  <si>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</si>
  <si>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</si>
  <si>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</si>
  <si>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</si>
  <si>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</si>
  <si>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</si>
  <si>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</si>
  <si>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</si>
  <si>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</si>
  <si>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</si>
  <si>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</si>
  <si>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</si>
  <si>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</si>
  <si>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</si>
  <si>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</si>
  <si>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</si>
  <si>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</si>
  <si>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</si>
  <si>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</si>
  <si>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</si>
  <si>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</si>
  <si>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</si>
  <si>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</si>
  <si>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</si>
  <si>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</si>
  <si>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</si>
  <si>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</si>
  <si>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</si>
  <si>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</si>
  <si>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</si>
  <si>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</si>
  <si>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</si>
  <si>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</si>
  <si>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</si>
  <si>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</si>
  <si>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</si>
  <si>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</si>
  <si>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</si>
  <si>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</si>
  <si>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</si>
  <si>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</si>
  <si>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</si>
  <si>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</si>
  <si>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</si>
  <si>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</si>
  <si>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</si>
  <si>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</si>
  <si>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</si>
  <si>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</si>
  <si>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</si>
  <si>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</si>
  <si>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</si>
  <si>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</si>
  <si>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</si>
  <si>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</si>
  <si>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</si>
  <si>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</si>
  <si>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</si>
  <si>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</si>
  <si>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</si>
  <si>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</si>
  <si>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</si>
  <si>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</si>
  <si>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</si>
  <si>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</si>
  <si>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</si>
  <si>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</si>
  <si>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</si>
  <si>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</si>
  <si>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</si>
  <si>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</si>
  <si>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</si>
  <si>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</si>
  <si>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</si>
  <si>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</si>
  <si>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</si>
  <si>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</si>
  <si>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</si>
  <si>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</si>
  <si>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</si>
  <si>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</si>
  <si>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</si>
  <si>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</si>
  <si>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</si>
  <si>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</si>
  <si>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</si>
  <si>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</si>
  <si>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</si>
  <si>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</si>
  <si>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</si>
  <si>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</si>
  <si>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</si>
  <si>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</si>
  <si>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</si>
  <si>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</si>
  <si>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</si>
  <si>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</si>
  <si>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</si>
  <si>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</si>
  <si>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</si>
  <si>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</si>
  <si>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</si>
  <si>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</si>
  <si>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</si>
  <si>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</si>
  <si>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</si>
  <si>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</si>
  <si>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</si>
  <si>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</si>
  <si>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</si>
  <si>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</si>
  <si>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</si>
  <si>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</si>
  <si>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</si>
  <si>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</si>
  <si>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</si>
  <si>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</si>
  <si>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</si>
  <si>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</si>
  <si>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</si>
  <si>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</si>
  <si>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</si>
  <si>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</si>
  <si>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</si>
  <si>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</si>
  <si>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</si>
  <si>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</si>
  <si>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</si>
  <si>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</si>
  <si>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</si>
  <si>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</si>
  <si>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</si>
  <si>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</si>
  <si>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</si>
  <si>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</si>
  <si>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</si>
  <si>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</si>
  <si>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</si>
  <si>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</si>
  <si>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</si>
  <si>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</si>
  <si>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</si>
  <si>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</si>
  <si>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</si>
  <si>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</si>
  <si>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</si>
  <si>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</si>
  <si>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</si>
  <si>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</si>
  <si>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</si>
  <si>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</si>
  <si>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</si>
  <si>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</si>
  <si>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</si>
  <si>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</si>
  <si>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</si>
  <si>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</si>
  <si>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</si>
  <si>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</si>
  <si>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</si>
  <si>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</si>
  <si>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</si>
  <si>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</si>
  <si>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</si>
  <si>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</si>
  <si>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</si>
  <si>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</si>
  <si>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</si>
  <si>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</si>
  <si>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</si>
  <si>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</si>
  <si>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</si>
  <si>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</si>
  <si>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</si>
  <si>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</si>
  <si>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</si>
  <si>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</si>
  <si>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</si>
  <si>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</si>
  <si>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</si>
  <si>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</si>
  <si>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</si>
  <si>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</si>
  <si>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</si>
  <si>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</si>
  <si>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</si>
  <si>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</si>
  <si>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</si>
  <si>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</si>
  <si>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</si>
  <si>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</si>
  <si>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</si>
  <si>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</si>
  <si>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</si>
  <si>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</si>
  <si>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</si>
  <si>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</si>
  <si>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</si>
  <si>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</si>
  <si>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</si>
  <si>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</si>
  <si>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</si>
  <si>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</si>
  <si>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</si>
  <si>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</si>
  <si>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</si>
  <si>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</si>
  <si>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</si>
  <si>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</si>
  <si>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</si>
  <si>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</si>
  <si>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</si>
  <si>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</si>
  <si>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</si>
  <si>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</si>
  <si>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</si>
  <si>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</si>
  <si>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</si>
  <si>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</si>
  <si>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</si>
  <si>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</si>
  <si>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</si>
  <si>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</si>
  <si>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</si>
  <si>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</si>
  <si>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</si>
  <si>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</si>
  <si>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</si>
  <si>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</si>
  <si>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</si>
  <si>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</si>
  <si>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</si>
  <si>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</si>
  <si>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</si>
  <si>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</si>
  <si>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</si>
  <si>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</si>
  <si>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</si>
  <si>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</si>
  <si>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</si>
  <si>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</si>
  <si>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</si>
  <si>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</si>
  <si>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</si>
  <si>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</si>
  <si>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</si>
  <si>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</si>
  <si>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</si>
  <si>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</si>
  <si>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</si>
  <si>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</si>
  <si>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</si>
  <si>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</si>
  <si>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</si>
  <si>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</si>
  <si>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</si>
  <si>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</si>
  <si>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</si>
  <si>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</si>
  <si>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</si>
  <si>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</si>
  <si>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</si>
  <si>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</si>
  <si>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</si>
  <si>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</si>
  <si>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</si>
  <si>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</si>
  <si>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</si>
  <si>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</si>
  <si>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</si>
  <si>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</si>
  <si>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</si>
  <si>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</si>
  <si>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</si>
  <si>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</si>
  <si>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</si>
  <si>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</si>
  <si>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</si>
  <si>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</si>
  <si>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</si>
  <si>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</si>
  <si>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</si>
  <si>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</si>
  <si>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</si>
  <si>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</si>
  <si>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</si>
  <si>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</si>
  <si>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</si>
  <si>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</si>
  <si>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</si>
  <si>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</si>
  <si>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</si>
  <si>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</si>
  <si>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</si>
  <si>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</si>
  <si>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</si>
  <si>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</si>
  <si>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</si>
  <si>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</si>
  <si>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</si>
  <si>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</si>
  <si>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</si>
  <si>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</si>
  <si>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</si>
  <si>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</si>
  <si>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</si>
  <si>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</si>
  <si>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</si>
  <si>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</si>
  <si>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</si>
  <si>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</si>
  <si>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</si>
  <si>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</si>
  <si>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</si>
  <si>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</si>
  <si>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</si>
  <si>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</si>
  <si>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</si>
  <si>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</si>
  <si>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</si>
  <si>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</si>
  <si>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</si>
  <si>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</si>
  <si>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</si>
  <si>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</si>
  <si>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</si>
  <si>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</si>
  <si>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</si>
  <si>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</si>
  <si>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</si>
  <si>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</si>
  <si>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</si>
  <si>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</si>
  <si>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</si>
  <si>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</si>
  <si>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</si>
  <si>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</si>
  <si>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</si>
  <si>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</si>
  <si>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</si>
  <si>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</si>
  <si>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</si>
  <si>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</si>
  <si>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</si>
  <si>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</si>
  <si>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</si>
  <si>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</si>
  <si>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</si>
  <si>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</si>
  <si>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</si>
  <si>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</si>
  <si>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</si>
  <si>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</si>
  <si>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</si>
  <si>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</si>
  <si>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</si>
  <si>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</si>
  <si>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</si>
  <si>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</si>
  <si>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</si>
  <si>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</si>
  <si>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</si>
  <si>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</si>
  <si>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</si>
  <si>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</si>
  <si>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</si>
  <si>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</si>
  <si>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</si>
  <si>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</si>
  <si>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</si>
  <si>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</si>
  <si>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</si>
  <si>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</si>
  <si>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</si>
  <si>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</si>
  <si>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</si>
  <si>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</si>
  <si>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</si>
  <si>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</si>
  <si>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</si>
  <si>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</si>
  <si>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</si>
  <si>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</si>
  <si>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</si>
  <si>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</si>
  <si>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</si>
  <si>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</si>
  <si>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</si>
  <si>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</si>
  <si>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</si>
  <si>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</si>
  <si>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</si>
  <si>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</si>
  <si>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</si>
  <si>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</si>
  <si>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</si>
  <si>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</si>
  <si>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</si>
  <si>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</si>
  <si>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</si>
  <si>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</si>
  <si>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</si>
  <si>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</si>
  <si>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</si>
  <si>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</si>
  <si>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</si>
  <si>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</si>
  <si>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</si>
  <si>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</si>
  <si>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</si>
  <si>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</si>
  <si>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</si>
  <si>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</si>
  <si>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</si>
  <si>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</si>
  <si>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</si>
  <si>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</si>
  <si>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</si>
  <si>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</si>
  <si>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</si>
  <si>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</si>
  <si>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</si>
  <si>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</si>
  <si>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</si>
  <si>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</si>
  <si>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</si>
  <si>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</si>
  <si>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</si>
  <si>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</si>
  <si>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</si>
  <si>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</si>
  <si>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</si>
  <si>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</si>
  <si>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</si>
  <si>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</si>
  <si>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</si>
  <si>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</si>
  <si>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</si>
  <si>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</si>
  <si>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</si>
  <si>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</si>
  <si>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</si>
  <si>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</si>
  <si>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</si>
  <si>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</si>
  <si>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</si>
  <si>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</si>
  <si>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</si>
  <si>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</si>
  <si>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</si>
  <si>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</si>
  <si>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</si>
  <si>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</si>
  <si>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</si>
  <si>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</si>
  <si>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</si>
  <si>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</si>
  <si>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</si>
  <si>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</si>
  <si>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</si>
  <si>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</si>
  <si>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</si>
  <si>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</si>
  <si>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</si>
  <si>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</si>
  <si>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</si>
  <si>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</si>
  <si>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</si>
  <si>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</si>
  <si>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</si>
  <si>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</si>
  <si>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</si>
  <si>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</si>
  <si>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</si>
  <si>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</si>
  <si>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</si>
  <si>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</si>
  <si>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</si>
  <si>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</si>
  <si>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</si>
  <si>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</si>
  <si>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</si>
  <si>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</si>
  <si>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</si>
  <si>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</si>
  <si>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</si>
  <si>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</si>
  <si>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</si>
  <si>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</si>
  <si>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</si>
  <si>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</si>
  <si>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</si>
  <si>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</si>
  <si>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</si>
  <si>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</si>
  <si>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</si>
  <si>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</si>
  <si>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</si>
  <si>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</si>
  <si>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</si>
  <si>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</si>
  <si>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</si>
  <si>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</si>
  <si>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</si>
  <si>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</si>
  <si>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</si>
  <si>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</si>
  <si>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</si>
  <si>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</si>
  <si>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</si>
  <si>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</si>
  <si>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</si>
  <si>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</si>
  <si>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</si>
  <si>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</si>
  <si>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</si>
  <si>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</si>
  <si>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</si>
  <si>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</si>
  <si>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</si>
  <si>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</si>
  <si>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</si>
  <si>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</si>
  <si>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</si>
  <si>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</si>
  <si>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</si>
  <si>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</si>
  <si>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</si>
  <si>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</si>
  <si>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</si>
  <si>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</si>
  <si>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</si>
  <si>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</si>
  <si>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</si>
  <si>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</si>
  <si>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</si>
  <si>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</si>
  <si>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</si>
  <si>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</si>
  <si>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</si>
  <si>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</si>
  <si>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</si>
  <si>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</si>
  <si>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</si>
  <si>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</si>
  <si>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</si>
  <si>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</si>
  <si>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</si>
  <si>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</si>
  <si>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</si>
  <si>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</si>
  <si>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</si>
  <si>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</si>
  <si>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</si>
  <si>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</si>
  <si>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</si>
  <si>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</si>
  <si>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</si>
  <si>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</si>
  <si>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</si>
  <si>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</si>
  <si>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</si>
  <si>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</si>
  <si>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</si>
  <si>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</si>
  <si>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</si>
  <si>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</si>
  <si>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</si>
  <si>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</si>
  <si>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</si>
  <si>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</si>
  <si>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</si>
  <si>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</si>
  <si>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</si>
  <si>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</si>
  <si>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</si>
  <si>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</si>
  <si>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</si>
  <si>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</si>
  <si>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</si>
  <si>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</si>
  <si>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</si>
  <si>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</si>
  <si>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</si>
  <si>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</si>
  <si>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</si>
  <si>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</si>
  <si>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</si>
  <si>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</si>
  <si>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</si>
  <si>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</si>
  <si>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</si>
  <si>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</si>
  <si>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</si>
  <si>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</si>
  <si>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</si>
  <si>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</si>
  <si>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</si>
  <si>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</si>
  <si>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</si>
  <si>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</si>
  <si>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</si>
  <si>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</si>
  <si>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</si>
  <si>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</si>
  <si>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</si>
  <si>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</si>
  <si>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</si>
  <si>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</si>
  <si>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</si>
  <si>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</si>
  <si>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</si>
  <si>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</si>
  <si>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</si>
  <si>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</si>
  <si>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</si>
  <si>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</si>
  <si>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</si>
  <si>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</si>
  <si>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</si>
  <si>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</si>
  <si>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</si>
  <si>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</si>
  <si>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</si>
  <si>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</si>
  <si>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</si>
  <si>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</si>
  <si>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</si>
  <si>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</si>
  <si>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</si>
  <si>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</si>
  <si>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</si>
  <si>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</si>
  <si>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</si>
  <si>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</si>
  <si>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</si>
  <si>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</si>
  <si>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</si>
  <si>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</si>
  <si>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</si>
  <si>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</si>
  <si>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</si>
  <si>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</si>
  <si>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</si>
  <si>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</si>
  <si>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</si>
  <si>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</si>
  <si>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</si>
  <si>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</si>
  <si>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</si>
  <si>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</si>
  <si>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</si>
  <si>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</si>
  <si>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</si>
  <si>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</si>
  <si>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</si>
  <si>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</si>
  <si>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</si>
  <si>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</si>
  <si>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</si>
  <si>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</si>
  <si>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</si>
  <si>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</si>
  <si>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</si>
  <si>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</si>
  <si>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</si>
  <si>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</si>
  <si>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</si>
  <si>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</si>
  <si>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</si>
  <si>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</si>
  <si>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</si>
  <si>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</si>
  <si>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</si>
  <si>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</si>
  <si>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</si>
  <si>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</si>
  <si>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</si>
  <si>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</si>
  <si>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</si>
  <si>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</si>
  <si>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</si>
  <si>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</si>
  <si>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</si>
  <si>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</si>
  <si>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</si>
  <si>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</si>
  <si>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</si>
  <si>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</si>
  <si>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</si>
  <si>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</si>
  <si>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</si>
  <si>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</si>
  <si>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</si>
  <si>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</si>
  <si>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</si>
  <si>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</si>
  <si>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</si>
  <si>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</si>
  <si>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</si>
  <si>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</si>
  <si>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</si>
  <si>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</si>
  <si>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</si>
  <si>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</si>
  <si>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</si>
  <si>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</si>
  <si>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</si>
  <si>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</si>
  <si>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</si>
  <si>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</si>
  <si>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</si>
  <si>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</si>
  <si>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</si>
  <si>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</si>
  <si>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</si>
  <si>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</si>
  <si>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</si>
  <si>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</si>
  <si>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</si>
  <si>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</si>
  <si>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</si>
  <si>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</si>
  <si>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</si>
  <si>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</si>
  <si>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</si>
  <si>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</si>
  <si>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</si>
  <si>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</si>
  <si>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</si>
  <si>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</si>
  <si>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</si>
  <si>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</si>
  <si>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</si>
  <si>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</si>
  <si>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</si>
  <si>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</si>
  <si>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</si>
  <si>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</si>
  <si>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</si>
  <si>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</si>
  <si>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</si>
  <si>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</si>
  <si>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</si>
  <si>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</si>
  <si>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</si>
  <si>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</si>
  <si>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</si>
  <si>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</si>
  <si>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</si>
  <si>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</si>
  <si>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</si>
  <si>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</si>
  <si>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</si>
  <si>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</si>
  <si>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</si>
  <si>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</si>
  <si>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</si>
  <si>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</si>
  <si>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</si>
  <si>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</si>
  <si>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</si>
  <si>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</si>
  <si>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</si>
  <si>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</si>
  <si>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</si>
  <si>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</si>
  <si>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</si>
  <si>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</si>
  <si>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</si>
  <si>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</si>
  <si>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</si>
  <si>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</si>
  <si>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</si>
  <si>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</si>
  <si>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</si>
  <si>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</si>
  <si>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</si>
  <si>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</si>
  <si>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</si>
  <si>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</si>
  <si>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</si>
  <si>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</si>
  <si>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</si>
  <si>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</si>
  <si>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</si>
  <si>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</si>
  <si>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</si>
  <si>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</si>
  <si>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</si>
  <si>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</si>
  <si>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</si>
  <si>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</si>
  <si>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</si>
  <si>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</si>
  <si>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</si>
  <si>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</si>
  <si>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</si>
  <si>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</si>
  <si>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</si>
  <si>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</si>
  <si>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</si>
  <si>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</si>
  <si>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</si>
  <si>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</si>
  <si>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</si>
  <si>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</si>
  <si>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</si>
  <si>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</si>
  <si>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</si>
  <si>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</si>
  <si>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</si>
  <si>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</si>
  <si>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</si>
  <si>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</si>
  <si>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</si>
  <si>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</si>
  <si>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</si>
  <si>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</si>
  <si>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</si>
  <si>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</si>
  <si>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</si>
  <si>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</si>
  <si>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</si>
  <si>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</si>
  <si>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</si>
  <si>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</si>
  <si>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</si>
  <si>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</si>
  <si>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</si>
  <si>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</si>
  <si>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</si>
  <si>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</si>
  <si>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</si>
  <si>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</si>
  <si>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</si>
  <si>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</si>
  <si>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</si>
  <si>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</si>
  <si>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</si>
  <si>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</si>
  <si>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</si>
  <si>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</si>
  <si>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</si>
  <si>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</si>
  <si>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</si>
  <si>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</si>
  <si>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</si>
  <si>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</si>
  <si>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</si>
  <si>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</si>
  <si>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</si>
  <si>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</si>
  <si>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</si>
  <si>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</si>
  <si>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</si>
  <si>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</si>
  <si>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</si>
  <si>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</si>
  <si>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</si>
  <si>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</si>
  <si>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</si>
  <si>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</si>
  <si>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</si>
  <si>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</si>
  <si>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</si>
  <si>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</si>
  <si>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</si>
  <si>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</si>
  <si>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</si>
  <si>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</si>
  <si>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</si>
  <si>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</si>
  <si>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</si>
  <si>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</si>
  <si>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</si>
  <si>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</si>
  <si>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</si>
  <si>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</si>
  <si>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</si>
  <si>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</si>
  <si>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</si>
  <si>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</si>
  <si>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</si>
  <si>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</si>
  <si>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</si>
  <si>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</si>
  <si>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</si>
  <si>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</si>
  <si>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</si>
  <si>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</si>
  <si>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</si>
  <si>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</si>
  <si>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</si>
  <si>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</si>
  <si>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</si>
  <si>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</si>
  <si>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</si>
  <si>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</si>
  <si>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</si>
  <si>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</si>
  <si>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</si>
  <si>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</si>
  <si>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</si>
  <si>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</si>
  <si>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</si>
  <si>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</si>
  <si>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</si>
  <si>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</si>
  <si>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</si>
  <si>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</si>
  <si>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</si>
  <si>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</si>
  <si>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</si>
  <si>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</si>
  <si>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</si>
  <si>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</si>
  <si>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</si>
  <si>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</si>
  <si>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</si>
  <si>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</si>
  <si>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</si>
  <si>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</si>
  <si>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</si>
  <si>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</si>
  <si>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</si>
  <si>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</si>
  <si>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</si>
  <si>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</si>
  <si>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</si>
  <si>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</si>
  <si>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</si>
  <si>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</si>
  <si>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</si>
  <si>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</si>
  <si>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</si>
  <si>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</si>
  <si>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</si>
  <si>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</si>
  <si>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</si>
  <si>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</si>
  <si>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</si>
  <si>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</si>
  <si>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</si>
  <si>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</si>
  <si>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</si>
  <si>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</si>
  <si>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</si>
  <si>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</si>
  <si>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</si>
  <si>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</si>
  <si>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</si>
  <si>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</si>
  <si>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</si>
  <si>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</si>
  <si>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</si>
  <si>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</si>
  <si>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</si>
  <si>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</si>
  <si>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</si>
  <si>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</si>
  <si>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</si>
  <si>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</si>
  <si>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</si>
  <si>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</si>
  <si>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</si>
  <si>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</si>
  <si>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</si>
  <si>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</si>
  <si>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</si>
  <si>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</si>
  <si>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</si>
  <si>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</si>
  <si>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</si>
  <si>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</si>
  <si>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</si>
  <si>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</si>
  <si>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</si>
  <si>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</si>
  <si>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</si>
  <si>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</si>
  <si>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</si>
  <si>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</si>
  <si>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</si>
  <si>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</si>
  <si>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</si>
  <si>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</si>
  <si>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</si>
  <si>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</si>
  <si>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</si>
  <si>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</si>
  <si>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</si>
  <si>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</si>
  <si>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</si>
  <si>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</si>
  <si>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</si>
  <si>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</si>
  <si>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</si>
  <si>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</si>
  <si>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</si>
  <si>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</si>
  <si>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</si>
  <si>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</si>
  <si>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</si>
  <si>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</si>
  <si>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</si>
  <si>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</si>
  <si>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</si>
  <si>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</si>
  <si>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</si>
  <si>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</si>
  <si>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</si>
  <si>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</si>
  <si>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</si>
  <si>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</si>
  <si>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</si>
  <si>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</si>
  <si>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</si>
  <si>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</si>
  <si>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</si>
  <si>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</si>
  <si>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</si>
  <si>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</si>
  <si>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</si>
  <si>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</si>
  <si>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</si>
  <si>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</si>
  <si>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</si>
  <si>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</si>
  <si>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</si>
  <si>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</si>
  <si>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</si>
  <si>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</si>
  <si>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</si>
  <si>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</si>
  <si>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</si>
  <si>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</si>
  <si>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</si>
  <si>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</si>
  <si>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</si>
  <si>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</si>
  <si>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</si>
  <si>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</si>
  <si>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</si>
  <si>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</si>
  <si>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</si>
  <si>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</si>
  <si>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</si>
  <si>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</si>
  <si>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</si>
  <si>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</si>
  <si>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</si>
  <si>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</si>
  <si>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</si>
  <si>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</si>
  <si>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</si>
  <si>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</si>
  <si>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</si>
  <si>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</si>
  <si>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</si>
  <si>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</si>
  <si>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</si>
  <si>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</si>
  <si>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</si>
  <si>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</si>
  <si>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</si>
  <si>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</si>
  <si>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</si>
  <si>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</si>
  <si>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</si>
  <si>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</si>
  <si>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</si>
  <si>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</si>
  <si>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</si>
  <si>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</si>
  <si>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</si>
  <si>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</si>
  <si>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</si>
  <si>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</si>
  <si>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</si>
  <si>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</si>
  <si>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</si>
  <si>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</si>
  <si>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</si>
  <si>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</si>
  <si>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</si>
  <si>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</si>
  <si>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</si>
  <si>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</si>
  <si>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</si>
  <si>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</si>
  <si>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</si>
  <si>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</si>
  <si>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</si>
  <si>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</si>
  <si>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</si>
  <si>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</si>
  <si>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</si>
  <si>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</si>
  <si>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</si>
  <si>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</si>
  <si>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</si>
  <si>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</si>
  <si>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</si>
  <si>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</si>
  <si>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</si>
  <si>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</si>
  <si>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</si>
  <si>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</si>
  <si>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</si>
  <si>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</si>
  <si>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</si>
  <si>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</si>
  <si>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</si>
  <si>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</si>
  <si>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</si>
  <si>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</si>
  <si>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</si>
  <si>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</si>
  <si>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</si>
  <si>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</si>
  <si>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</si>
  <si>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</si>
  <si>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</si>
  <si>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</si>
  <si>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</si>
  <si>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</si>
  <si>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</si>
  <si>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</si>
  <si>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</si>
  <si>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</si>
  <si>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</si>
  <si>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</si>
  <si>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</si>
  <si>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</si>
  <si>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</si>
  <si>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</si>
  <si>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</si>
  <si>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</si>
  <si>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</si>
  <si>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</si>
  <si>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</si>
  <si>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</si>
  <si>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</si>
  <si>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</si>
  <si>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</si>
  <si>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</si>
  <si>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</si>
  <si>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</si>
  <si>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</si>
  <si>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</si>
  <si>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</si>
  <si>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</si>
  <si>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</si>
  <si>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</si>
  <si>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</si>
  <si>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</si>
  <si>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</si>
  <si>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</si>
  <si>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</si>
  <si>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</si>
  <si>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</si>
  <si>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</si>
  <si>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</si>
  <si>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</si>
  <si>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</si>
  <si>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</si>
  <si>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</si>
  <si>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</si>
  <si>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</si>
  <si>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</si>
  <si>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</si>
  <si>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</si>
  <si>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</si>
  <si>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</si>
  <si>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</si>
  <si>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</si>
  <si>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</si>
  <si>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</si>
  <si>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</si>
  <si>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</si>
  <si>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</si>
  <si>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</si>
  <si>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</si>
  <si>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</si>
  <si>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</si>
  <si>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</si>
  <si>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</si>
  <si>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</si>
  <si>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</si>
  <si>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</si>
  <si>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</si>
  <si>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</si>
  <si>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</si>
  <si>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</si>
  <si>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</si>
  <si>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</si>
  <si>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</si>
  <si>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</si>
  <si>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</si>
  <si>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</si>
  <si>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</si>
  <si>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</si>
  <si>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</si>
  <si>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</si>
  <si>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</si>
  <si>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</si>
  <si>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</si>
  <si>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</si>
  <si>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</si>
  <si>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</si>
  <si>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</si>
  <si>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</si>
  <si>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</si>
  <si>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</si>
  <si>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</si>
  <si>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</si>
  <si>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</si>
  <si>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</si>
  <si>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</si>
  <si>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</si>
  <si>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</si>
  <si>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</si>
  <si>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</si>
  <si>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</si>
  <si>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</si>
  <si>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</si>
  <si>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</si>
  <si>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</si>
  <si>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</si>
  <si>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</si>
  <si>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</si>
  <si>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</si>
  <si>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</si>
  <si>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</si>
  <si>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</si>
  <si>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</si>
  <si>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</si>
  <si>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</si>
  <si>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</si>
  <si>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</si>
  <si>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</si>
  <si>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</si>
  <si>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</si>
  <si>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</si>
  <si>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</si>
  <si>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</si>
  <si>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</si>
  <si>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</si>
  <si>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</si>
  <si>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</si>
  <si>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</si>
  <si>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</si>
  <si>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</si>
  <si>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</si>
  <si>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</si>
  <si>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</si>
  <si>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</si>
  <si>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</si>
  <si>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</si>
  <si>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</si>
  <si>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</si>
  <si>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</si>
  <si>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</si>
  <si>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</si>
  <si>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</si>
  <si>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</si>
  <si>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</si>
  <si>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</si>
  <si>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</si>
  <si>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</si>
  <si>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</si>
  <si>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</si>
  <si>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</si>
  <si>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</si>
  <si>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</si>
  <si>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</si>
  <si>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</si>
  <si>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</si>
  <si>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</si>
  <si>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</si>
  <si>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</si>
  <si>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</si>
  <si>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</si>
  <si>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</si>
  <si>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</si>
  <si>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</si>
  <si>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</si>
  <si>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</si>
  <si>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</si>
  <si>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</si>
  <si>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</si>
  <si>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</si>
  <si>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</si>
  <si>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</si>
  <si>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</si>
  <si>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</si>
  <si>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</si>
  <si>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</si>
  <si>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</si>
  <si>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</si>
  <si>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</si>
  <si>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</si>
  <si>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</si>
  <si>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</si>
  <si>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</si>
  <si>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</si>
  <si>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</si>
  <si>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</si>
  <si>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</si>
  <si>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</si>
  <si>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</si>
  <si>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</si>
  <si>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</si>
  <si>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</si>
  <si>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</si>
  <si>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</si>
  <si>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</si>
  <si>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</si>
  <si>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</si>
  <si>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</si>
  <si>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</si>
  <si>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</si>
  <si>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</si>
  <si>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</si>
  <si>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</si>
  <si>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</si>
  <si>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</si>
  <si>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</si>
  <si>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</si>
  <si>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</si>
  <si>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</si>
  <si>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</si>
  <si>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</si>
  <si>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</si>
  <si>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</si>
  <si>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</si>
  <si>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</si>
  <si>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</si>
  <si>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</si>
  <si>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</si>
  <si>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</si>
  <si>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</si>
  <si>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</si>
  <si>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</si>
  <si>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</si>
  <si>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</si>
  <si>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</si>
  <si>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</si>
  <si>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</si>
  <si>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</si>
  <si>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</si>
  <si>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</si>
  <si>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</si>
  <si>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</si>
  <si>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</si>
  <si>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</si>
  <si>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</si>
  <si>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</si>
  <si>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</si>
  <si>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</si>
  <si>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</si>
  <si>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</si>
  <si>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</si>
  <si>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</si>
  <si>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</si>
  <si>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</si>
  <si>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</si>
  <si>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</si>
  <si>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</si>
  <si>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</si>
  <si>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</si>
  <si>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</si>
  <si>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</si>
  <si>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</si>
  <si>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</si>
  <si>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</si>
  <si>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</si>
  <si>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</si>
  <si>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</si>
  <si>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</si>
  <si>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</si>
  <si>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</si>
  <si>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</si>
  <si>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</si>
  <si>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</si>
  <si>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</si>
  <si>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</si>
  <si>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</si>
  <si>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</si>
  <si>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</si>
  <si>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</si>
  <si>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</si>
  <si>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</si>
  <si>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</si>
  <si>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</si>
  <si>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</si>
  <si>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</si>
  <si>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</si>
  <si>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</si>
  <si>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</si>
  <si>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</si>
  <si>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</si>
  <si>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</si>
  <si>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</si>
  <si>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</si>
  <si>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</si>
  <si>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</si>
  <si>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</si>
  <si>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</si>
  <si>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</si>
  <si>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</si>
  <si>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</si>
  <si>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</si>
  <si>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</si>
  <si>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</si>
  <si>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</si>
  <si>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</si>
  <si>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</si>
  <si>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</si>
  <si>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</si>
  <si>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</si>
  <si>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</si>
  <si>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</si>
  <si>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</si>
  <si>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</si>
  <si>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</si>
  <si>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</si>
  <si>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</si>
  <si>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</si>
  <si>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</si>
  <si>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</si>
  <si>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</si>
  <si>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</si>
  <si>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</si>
  <si>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</si>
  <si>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</si>
  <si>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</si>
  <si>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</si>
  <si>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</si>
  <si>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</si>
  <si>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</si>
  <si>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</si>
  <si>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</si>
  <si>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</si>
  <si>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</si>
  <si>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</si>
  <si>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</si>
  <si>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</si>
  <si>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</si>
  <si>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</si>
  <si>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</si>
  <si>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</si>
  <si>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</si>
  <si>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</si>
  <si>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</si>
  <si>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</si>
  <si>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</si>
  <si>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</si>
  <si>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</si>
  <si>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</si>
  <si>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</si>
  <si>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</si>
  <si>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</si>
  <si>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</si>
  <si>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</si>
  <si>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</si>
  <si>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</si>
  <si>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</si>
  <si>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</si>
  <si>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</si>
  <si>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</si>
  <si>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</si>
  <si>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</si>
  <si>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</si>
  <si>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</si>
  <si>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</si>
  <si>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</si>
  <si>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</si>
  <si>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</si>
  <si>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</si>
  <si>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</si>
  <si>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</si>
  <si>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</si>
  <si>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</si>
  <si>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</si>
  <si>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</si>
  <si>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</si>
  <si>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</si>
  <si>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</si>
  <si>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</si>
  <si>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</si>
  <si>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</si>
  <si>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</si>
  <si>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</si>
  <si>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</si>
  <si>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</si>
  <si>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</si>
  <si>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</si>
  <si>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</si>
  <si>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</si>
  <si>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</si>
  <si>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</si>
  <si>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</si>
  <si>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</si>
  <si>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</si>
  <si>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</si>
  <si>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</si>
  <si>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</si>
  <si>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</si>
  <si>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</si>
  <si>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</si>
  <si>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</si>
  <si>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</si>
  <si>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</si>
  <si>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</si>
  <si>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</si>
  <si>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</si>
  <si>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</si>
  <si>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</si>
  <si>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</si>
  <si>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</si>
  <si>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</si>
  <si>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</si>
  <si>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</si>
  <si>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</si>
  <si>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</si>
  <si>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</si>
  <si>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</si>
  <si>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</si>
  <si>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</si>
  <si>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</si>
  <si>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</si>
  <si>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</si>
  <si>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</si>
  <si>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</si>
  <si>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</si>
  <si>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</si>
  <si>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</si>
  <si>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</si>
  <si>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</si>
  <si>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</si>
  <si>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</si>
  <si>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</si>
  <si>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</si>
  <si>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</si>
  <si>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</si>
  <si>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</si>
  <si>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</si>
  <si>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</si>
  <si>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</si>
  <si>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</si>
  <si>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</si>
  <si>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</si>
  <si>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</si>
  <si>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</si>
  <si>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</si>
  <si>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</si>
  <si>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</si>
  <si>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</si>
  <si>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</si>
  <si>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</si>
  <si>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</si>
  <si>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</si>
  <si>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</si>
  <si>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</si>
  <si>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</si>
  <si>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</si>
  <si>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</si>
  <si>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</si>
  <si>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</si>
  <si>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</si>
  <si>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</si>
  <si>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</si>
  <si>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</si>
  <si>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</si>
  <si>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</si>
  <si>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</si>
  <si>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</si>
  <si>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</si>
  <si>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</si>
  <si>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</si>
  <si>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</si>
  <si>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</si>
  <si>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</si>
  <si>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</si>
  <si>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</si>
  <si>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</si>
  <si>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</si>
  <si>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</si>
  <si>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</si>
  <si>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</si>
  <si>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</si>
  <si>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</si>
  <si>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</si>
  <si>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</si>
  <si>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</si>
  <si>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</si>
  <si>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</si>
  <si>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</si>
  <si>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</si>
  <si>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</si>
  <si>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</si>
  <si>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</si>
  <si>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</si>
  <si>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</si>
  <si>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</si>
  <si>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</si>
  <si>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</si>
  <si>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</si>
  <si>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</si>
  <si>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</si>
  <si>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</si>
  <si>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</si>
  <si>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</si>
  <si>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</si>
  <si>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</si>
  <si>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</si>
  <si>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</si>
  <si>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</si>
  <si>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</si>
  <si>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</si>
  <si>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</si>
  <si>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</si>
  <si>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</si>
  <si>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</si>
  <si>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</si>
  <si>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</si>
  <si>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</si>
  <si>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</si>
  <si>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</si>
  <si>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</si>
  <si>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</si>
  <si>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</si>
  <si>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</si>
  <si>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</si>
  <si>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</si>
  <si>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</si>
  <si>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</si>
  <si>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</si>
  <si>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</si>
  <si>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</si>
  <si>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</si>
  <si>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</si>
  <si>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</si>
  <si>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</si>
  <si>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</si>
  <si>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</si>
  <si>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</si>
  <si>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</si>
  <si>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</si>
  <si>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</si>
  <si>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</si>
  <si>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</si>
  <si>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</si>
  <si>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</si>
  <si>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</si>
  <si>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</si>
  <si>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</si>
  <si>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</si>
  <si>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</si>
  <si>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</si>
  <si>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</si>
  <si>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</si>
  <si>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</si>
  <si>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</si>
  <si>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</si>
  <si>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</si>
  <si>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</si>
  <si>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</si>
  <si>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</si>
  <si>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</si>
  <si>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</si>
  <si>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</si>
  <si>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</si>
  <si>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</si>
  <si>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</si>
  <si>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</si>
  <si>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</si>
  <si>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</si>
  <si>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</si>
  <si>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</si>
  <si>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</si>
  <si>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</si>
  <si>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</si>
  <si>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</si>
  <si>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</si>
  <si>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</si>
  <si>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</si>
  <si>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</si>
  <si>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</si>
  <si>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</si>
  <si>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</si>
  <si>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</si>
  <si>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</si>
  <si>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</si>
  <si>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</si>
  <si>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</si>
  <si>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</si>
  <si>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</si>
  <si>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</si>
  <si>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</si>
  <si>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</si>
  <si>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</si>
  <si>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</si>
  <si>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</si>
  <si>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</si>
  <si>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</si>
  <si>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</si>
  <si>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</si>
  <si>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</si>
  <si>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</si>
  <si>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</si>
  <si>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</si>
  <si>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</si>
  <si>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</si>
  <si>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</si>
  <si>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</si>
  <si>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</si>
  <si>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</si>
  <si>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</si>
  <si>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</si>
  <si>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</si>
  <si>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</si>
  <si>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</si>
  <si>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</si>
  <si>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</si>
  <si>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</si>
  <si>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</si>
  <si>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</si>
  <si>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</si>
  <si>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</si>
  <si>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</si>
  <si>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</si>
  <si>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</si>
  <si>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</si>
  <si>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</si>
  <si>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</si>
  <si>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</si>
  <si>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</si>
  <si>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</si>
  <si>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</si>
  <si>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</si>
  <si>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</si>
  <si>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</si>
  <si>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</si>
  <si>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</si>
  <si>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</si>
  <si>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</si>
  <si>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</si>
  <si>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</si>
  <si>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</si>
  <si>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</si>
  <si>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</si>
  <si>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</si>
  <si>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</si>
  <si>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</si>
  <si>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</si>
  <si>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</si>
  <si>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</si>
  <si>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</si>
  <si>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</si>
  <si>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</si>
  <si>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</si>
  <si>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</si>
  <si>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</si>
  <si>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</si>
  <si>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</si>
  <si>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</si>
  <si>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</si>
  <si>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</si>
  <si>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</si>
  <si>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</si>
  <si>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</si>
  <si>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</si>
  <si>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</si>
  <si>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</si>
  <si>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</si>
  <si>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</si>
  <si>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</si>
  <si>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</si>
  <si>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</si>
  <si>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</si>
  <si>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</si>
  <si>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</si>
  <si>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</si>
  <si>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</si>
  <si>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</si>
  <si>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</si>
  <si>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</si>
  <si>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</si>
  <si>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</si>
  <si>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</si>
  <si>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</si>
  <si>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</si>
  <si>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</si>
  <si>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</si>
  <si>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</si>
  <si>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</si>
  <si>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</si>
  <si>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</si>
  <si>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</si>
  <si>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</si>
  <si>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</si>
  <si>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</si>
  <si>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</si>
  <si>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</si>
  <si>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</si>
  <si>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</si>
  <si>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</si>
  <si>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</si>
  <si>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</si>
  <si>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</si>
  <si>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</si>
  <si>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</si>
  <si>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</si>
  <si>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</si>
  <si>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</si>
  <si>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</si>
  <si>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</si>
  <si>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</si>
  <si>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</si>
  <si>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</si>
  <si>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</si>
  <si>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</si>
  <si>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</si>
  <si>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</si>
  <si>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</si>
  <si>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</si>
  <si>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</si>
  <si>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</si>
  <si>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</si>
  <si>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</si>
  <si>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</si>
  <si>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</si>
  <si>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</si>
  <si>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</si>
  <si>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</si>
  <si>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</si>
  <si>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</si>
  <si>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</si>
  <si>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</si>
  <si>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</si>
  <si>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</si>
  <si>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</si>
  <si>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</si>
  <si>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</si>
  <si>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</si>
  <si>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</si>
  <si>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</si>
  <si>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</si>
  <si>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</si>
  <si>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</si>
  <si>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</si>
  <si>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</si>
  <si>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</si>
  <si>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</si>
  <si>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</si>
  <si>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</si>
  <si>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</si>
  <si>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</si>
  <si>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</si>
  <si>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</si>
  <si>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</si>
  <si>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</si>
  <si>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</si>
  <si>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</si>
  <si>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</si>
  <si>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</si>
  <si>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</si>
  <si>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</si>
  <si>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</si>
  <si>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</si>
  <si>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</si>
  <si>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</si>
  <si>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</si>
  <si>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</si>
  <si>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</si>
  <si>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</si>
  <si>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</si>
  <si>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</si>
  <si>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</si>
  <si>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</si>
  <si>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</si>
  <si>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</si>
  <si>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</si>
  <si>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</si>
  <si>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</si>
  <si>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</si>
  <si>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</si>
  <si>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</si>
  <si>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</si>
  <si>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</si>
  <si>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</si>
  <si>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</si>
  <si>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</si>
  <si>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</si>
  <si>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</si>
  <si>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</si>
  <si>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</si>
  <si>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</si>
  <si>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</si>
  <si>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</si>
  <si>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</si>
  <si>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</si>
  <si>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</si>
  <si>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</si>
  <si>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</si>
  <si>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</si>
  <si>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</si>
  <si>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</si>
  <si>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</si>
  <si>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</si>
  <si>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</si>
  <si>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</si>
  <si>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</si>
  <si>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</si>
  <si>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</si>
  <si>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</si>
  <si>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</si>
  <si>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</si>
  <si>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</si>
  <si>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</si>
  <si>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</si>
  <si>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</si>
  <si>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</si>
  <si>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</si>
  <si>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</si>
  <si>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</si>
  <si>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</si>
  <si>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</si>
  <si>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</si>
  <si>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</si>
  <si>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</si>
  <si>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</si>
  <si>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</si>
  <si>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</si>
  <si>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</si>
  <si>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</si>
  <si>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</si>
  <si>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</si>
  <si>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</si>
  <si>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</si>
  <si>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</si>
  <si>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</si>
  <si>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</si>
  <si>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</si>
  <si>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</si>
  <si>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</si>
  <si>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</si>
  <si>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</si>
  <si>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</si>
  <si>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</si>
  <si>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</si>
  <si>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</si>
  <si>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</si>
  <si>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</si>
  <si>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</si>
  <si>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</si>
  <si>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</si>
  <si>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</si>
  <si>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</si>
  <si>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</si>
  <si>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</si>
  <si>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</si>
  <si>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</si>
  <si>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</si>
  <si>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</si>
  <si>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</si>
  <si>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</si>
  <si>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</si>
  <si>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</si>
  <si>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</si>
  <si>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</si>
  <si>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</si>
  <si>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</si>
  <si>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</si>
  <si>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</si>
  <si>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</si>
  <si>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</si>
  <si>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</si>
  <si>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</si>
  <si>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</si>
  <si>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</si>
  <si>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</si>
  <si>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</si>
  <si>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</si>
  <si>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</si>
  <si>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</si>
  <si>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</si>
  <si>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</si>
  <si>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</si>
  <si>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</si>
  <si>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</si>
  <si>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</si>
  <si>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</si>
  <si>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</si>
  <si>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</si>
  <si>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</si>
  <si>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</si>
  <si>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</si>
  <si>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</si>
  <si>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</si>
  <si>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</si>
  <si>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</si>
  <si>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</si>
  <si>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</si>
  <si>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</si>
  <si>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</si>
  <si>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</si>
  <si>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</si>
  <si>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</si>
  <si>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</si>
  <si>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</si>
  <si>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</si>
  <si>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</si>
  <si>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</si>
  <si>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</si>
  <si>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</si>
  <si>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</si>
  <si>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</si>
  <si>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</si>
  <si>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</si>
  <si>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</si>
  <si>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</si>
  <si>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</si>
  <si>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</si>
  <si>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</si>
  <si>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</si>
  <si>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</si>
  <si>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</si>
  <si>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</si>
  <si>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</si>
  <si>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</si>
  <si>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</si>
  <si>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</si>
  <si>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</si>
  <si>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</si>
  <si>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</si>
  <si>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</si>
  <si>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</si>
  <si>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</si>
  <si>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</si>
  <si>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</si>
  <si>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</si>
  <si>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</si>
  <si>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</si>
  <si>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</si>
  <si>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</si>
  <si>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</si>
  <si>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</si>
  <si>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</si>
  <si>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</si>
  <si>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</si>
  <si>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</si>
  <si>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</si>
  <si>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</si>
  <si>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</si>
  <si>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</si>
  <si>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</si>
  <si>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</si>
  <si>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</si>
  <si>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</si>
  <si>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</si>
  <si>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</si>
  <si>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</si>
  <si>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</si>
  <si>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</si>
  <si>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</si>
  <si>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</si>
  <si>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</si>
  <si>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</si>
  <si>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</si>
  <si>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</si>
  <si>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</si>
  <si>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</si>
  <si>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</si>
  <si>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</si>
  <si>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</si>
  <si>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</si>
  <si>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</si>
  <si>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</si>
  <si>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</si>
  <si>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</si>
  <si>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</si>
  <si>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</si>
  <si>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</si>
  <si>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</si>
  <si>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</si>
  <si>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</si>
  <si>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</si>
  <si>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</si>
  <si>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</si>
  <si>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</si>
  <si>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</si>
  <si>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</si>
  <si>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</si>
  <si>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</si>
  <si>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</si>
  <si>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</si>
  <si>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</si>
  <si>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</si>
  <si>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</si>
  <si>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</si>
  <si>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</si>
  <si>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</si>
  <si>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</si>
  <si>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</si>
  <si>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</si>
  <si>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</si>
  <si>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</si>
  <si>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</si>
  <si>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</si>
  <si>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</si>
  <si>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</si>
  <si>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</si>
  <si>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</si>
  <si>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</si>
  <si>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</si>
  <si>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</si>
  <si>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</si>
  <si>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</si>
  <si>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</si>
  <si>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</si>
  <si>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</si>
  <si>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</si>
  <si>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</si>
  <si>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</si>
  <si>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</si>
  <si>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</si>
  <si>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</si>
  <si>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</si>
  <si>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</si>
  <si>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</si>
  <si>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</si>
  <si>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</si>
  <si>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</si>
  <si>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</si>
  <si>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</si>
  <si>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</si>
  <si>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</si>
  <si>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</si>
  <si>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</si>
  <si>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</si>
  <si>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</si>
  <si>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</si>
  <si>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</si>
  <si>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</si>
  <si>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</si>
  <si>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</si>
  <si>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</si>
  <si>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</si>
  <si>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</si>
  <si>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</si>
  <si>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</si>
  <si>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</si>
  <si>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</si>
  <si>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</si>
  <si>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</si>
  <si>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</si>
  <si>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</si>
  <si>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</si>
  <si>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</si>
  <si>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</si>
  <si>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</si>
  <si>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</si>
  <si>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</si>
  <si>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</si>
  <si>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</si>
  <si>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</si>
  <si>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</si>
  <si>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</si>
  <si>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</si>
  <si>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</si>
  <si>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</si>
  <si>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</si>
  <si>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</si>
  <si>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</si>
  <si>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</si>
  <si>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</si>
  <si>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</si>
  <si>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</si>
  <si>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</si>
  <si>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</si>
  <si>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</si>
  <si>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</si>
  <si>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</si>
  <si>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</si>
  <si>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</si>
  <si>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</si>
  <si>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</si>
  <si>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</si>
  <si>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</si>
  <si>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</si>
  <si>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</si>
  <si>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</si>
  <si>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</si>
  <si>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</si>
  <si>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</si>
  <si>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</si>
  <si>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</si>
  <si>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</si>
  <si>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</si>
  <si>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</si>
  <si>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</si>
  <si>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</si>
  <si>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</si>
  <si>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</si>
  <si>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</si>
  <si>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</si>
  <si>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</si>
  <si>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</si>
  <si>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</si>
  <si>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</si>
  <si>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</si>
  <si>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</si>
  <si>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</si>
  <si>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</si>
  <si>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</si>
  <si>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</si>
  <si>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</si>
  <si>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</si>
  <si>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</si>
  <si>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</si>
  <si>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</si>
  <si>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</si>
  <si>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</si>
  <si>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</si>
  <si>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</si>
  <si>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</si>
  <si>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</si>
  <si>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</si>
  <si>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</si>
  <si>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</si>
  <si>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</si>
  <si>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</si>
  <si>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</si>
  <si>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</si>
  <si>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</si>
  <si>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</si>
  <si>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</si>
  <si>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</si>
  <si>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</si>
  <si>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</si>
  <si>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</si>
  <si>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</si>
  <si>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</si>
  <si>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</si>
  <si>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</si>
  <si>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</si>
  <si>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</si>
  <si>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</si>
  <si>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</si>
  <si>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</si>
  <si>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</si>
  <si>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</si>
  <si>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</si>
  <si>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</si>
  <si>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</si>
  <si>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</si>
  <si>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</si>
  <si>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</si>
  <si>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</si>
  <si>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</si>
  <si>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</si>
  <si>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</si>
  <si>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</si>
  <si>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</si>
  <si>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</si>
  <si>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</si>
  <si>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</si>
  <si>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</si>
  <si>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</si>
  <si>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</si>
  <si>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</si>
  <si>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</si>
  <si>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</si>
  <si>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</si>
  <si>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</si>
  <si>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</si>
  <si>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</si>
  <si>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</si>
  <si>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</si>
  <si>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</si>
  <si>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</si>
  <si>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</si>
  <si>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</si>
  <si>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</si>
  <si>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</si>
  <si>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</si>
  <si>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</si>
  <si>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</si>
  <si>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</si>
  <si>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</si>
  <si>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</si>
  <si>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</si>
  <si>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</si>
  <si>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</si>
  <si>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</si>
  <si>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</si>
  <si>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</si>
  <si>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</si>
  <si>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</si>
  <si>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</si>
  <si>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</si>
  <si>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</si>
  <si>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</si>
  <si>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</si>
  <si>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</si>
  <si>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</si>
  <si>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</si>
  <si>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</si>
  <si>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</si>
  <si>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</si>
  <si>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</si>
  <si>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</si>
  <si>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</si>
  <si>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</si>
  <si>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</si>
  <si>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</si>
  <si>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</si>
  <si>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</si>
  <si>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</si>
  <si>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</si>
  <si>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</si>
  <si>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</si>
  <si>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</si>
  <si>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</si>
  <si>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</si>
  <si>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</si>
  <si>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</si>
  <si>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</si>
  <si>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</si>
  <si>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</si>
  <si>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</si>
  <si>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</si>
  <si>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</si>
  <si>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</si>
  <si>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</si>
  <si>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</si>
  <si>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</si>
  <si>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</si>
  <si>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</si>
  <si>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</si>
  <si>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</si>
  <si>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</si>
  <si>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</si>
  <si>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</si>
  <si>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</si>
  <si>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</si>
  <si>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</si>
  <si>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</si>
  <si>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</si>
  <si>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</si>
  <si>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</si>
  <si>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</si>
  <si>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</si>
  <si>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</si>
  <si>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</si>
  <si>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</si>
  <si>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</si>
  <si>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</si>
  <si>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</si>
  <si>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</si>
  <si>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</si>
  <si>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</si>
  <si>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</si>
  <si>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</si>
  <si>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</si>
  <si>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</si>
  <si>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</si>
  <si>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</si>
  <si>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</si>
  <si>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</si>
  <si>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</si>
  <si>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</si>
  <si>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</si>
  <si>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</si>
  <si>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</si>
  <si>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</si>
  <si>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</si>
  <si>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</si>
  <si>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</si>
  <si>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</si>
  <si>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</si>
  <si>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</si>
  <si>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</si>
  <si>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</si>
  <si>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</si>
  <si>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</si>
  <si>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</si>
  <si>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</si>
  <si>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</si>
  <si>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</si>
  <si>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</si>
  <si>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</si>
  <si>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</si>
  <si>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</si>
  <si>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</si>
  <si>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</si>
  <si>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</si>
  <si>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</si>
  <si>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</si>
  <si>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</si>
  <si>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</si>
  <si>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</si>
  <si>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</si>
  <si>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</si>
  <si>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</si>
  <si>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</si>
  <si>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</si>
  <si>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</si>
  <si>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</si>
  <si>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</si>
  <si>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</si>
  <si>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</si>
  <si>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</si>
  <si>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</si>
  <si>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</si>
  <si>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</si>
  <si>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</si>
  <si>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</si>
  <si>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</si>
  <si>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</si>
  <si>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</si>
  <si>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</si>
  <si>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</si>
  <si>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</si>
  <si>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</si>
  <si>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</si>
  <si>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</si>
  <si>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</si>
  <si>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</si>
  <si>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</si>
  <si>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</si>
  <si>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</si>
  <si>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</si>
  <si>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</si>
  <si>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</si>
  <si>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</si>
  <si>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</si>
  <si>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</si>
  <si>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</si>
  <si>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</si>
  <si>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</si>
  <si>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</si>
  <si>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</si>
  <si>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</si>
  <si>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</si>
  <si>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</si>
  <si>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</si>
  <si>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</si>
  <si>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</si>
  <si>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</si>
  <si>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</si>
  <si>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</si>
  <si>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</si>
  <si>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</si>
  <si>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</si>
  <si>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</si>
  <si>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</si>
  <si>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</si>
  <si>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</si>
  <si>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</si>
  <si>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</si>
  <si>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</si>
  <si>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</si>
  <si>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</si>
  <si>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</si>
  <si>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</si>
  <si>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</si>
  <si>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</si>
  <si>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</si>
  <si>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</si>
  <si>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</si>
  <si>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</si>
  <si>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</si>
  <si>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</si>
  <si>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</si>
  <si>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</si>
  <si>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</si>
  <si>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</si>
  <si>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</si>
  <si>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</si>
  <si>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</si>
  <si>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</si>
  <si>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</si>
  <si>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</si>
  <si>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</si>
  <si>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</si>
  <si>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</si>
  <si>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</si>
  <si>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</si>
  <si>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</si>
  <si>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</si>
  <si>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</si>
  <si>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</si>
  <si>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</si>
  <si>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</si>
  <si>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</si>
  <si>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</si>
  <si>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</si>
  <si>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</si>
  <si>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</si>
  <si>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</si>
  <si>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</si>
  <si>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</si>
  <si>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</si>
  <si>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</si>
  <si>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</si>
  <si>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</si>
  <si>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</si>
  <si>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</si>
  <si>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</si>
  <si>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</si>
  <si>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</si>
  <si>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</si>
  <si>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</si>
  <si>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</si>
  <si>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</si>
  <si>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</si>
  <si>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</si>
  <si>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</si>
  <si>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</si>
  <si>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</si>
  <si>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</si>
  <si>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</si>
  <si>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</si>
  <si>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</si>
  <si>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</si>
  <si>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</si>
  <si>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</si>
  <si>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</si>
  <si>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</si>
  <si>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</si>
  <si>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</si>
  <si>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</si>
  <si>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</si>
  <si>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</si>
  <si>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</si>
  <si>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</si>
  <si>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</si>
  <si>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</si>
  <si>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</si>
  <si>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</si>
  <si>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</si>
  <si>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</si>
  <si>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</si>
  <si>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</si>
  <si>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</si>
  <si>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</si>
  <si>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</si>
  <si>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</si>
  <si>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</si>
  <si>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</si>
  <si>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</si>
  <si>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</si>
  <si>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</si>
  <si>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</si>
  <si>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</si>
  <si>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</si>
  <si>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</si>
  <si>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</si>
  <si>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</si>
  <si>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</si>
  <si>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</si>
  <si>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</si>
  <si>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</si>
  <si>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</si>
  <si>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</si>
  <si>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</si>
  <si>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</si>
  <si>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</si>
  <si>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</si>
  <si>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</si>
  <si>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</si>
  <si>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</si>
  <si>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</si>
  <si>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</si>
  <si>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</si>
  <si>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</si>
  <si>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</si>
  <si>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</si>
  <si>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</si>
  <si>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</si>
  <si>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</si>
  <si>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</si>
  <si>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</si>
  <si>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</si>
  <si>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</si>
  <si>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</si>
  <si>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</si>
  <si>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</si>
  <si>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</si>
  <si>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</si>
  <si>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</si>
  <si>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</si>
  <si>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</si>
  <si>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</si>
  <si>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</si>
  <si>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</si>
  <si>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</si>
  <si>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</si>
  <si>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</si>
  <si>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</si>
  <si>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</si>
  <si>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</si>
  <si>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</si>
  <si>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</si>
  <si>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</si>
  <si>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</si>
  <si>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</si>
  <si>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</si>
  <si>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</si>
  <si>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</si>
  <si>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</si>
  <si>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</si>
  <si>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</si>
  <si>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</si>
  <si>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</si>
  <si>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</si>
  <si>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</si>
  <si>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</si>
  <si>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</si>
  <si>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</si>
  <si>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</si>
  <si>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</si>
  <si>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</si>
  <si>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</si>
  <si>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</si>
  <si>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</si>
  <si>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</si>
  <si>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</si>
  <si>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</si>
  <si>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</si>
  <si>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</si>
  <si>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</si>
  <si>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</si>
  <si>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</si>
  <si>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</si>
  <si>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</si>
  <si>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</si>
  <si>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</si>
  <si>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</si>
  <si>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</si>
  <si>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</si>
  <si>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</si>
  <si>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</si>
  <si>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</si>
  <si>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</si>
  <si>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</si>
  <si>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</si>
  <si>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</si>
  <si>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</si>
  <si>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</si>
  <si>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</si>
  <si>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</si>
  <si>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</si>
  <si>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</si>
  <si>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</si>
  <si>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</si>
  <si>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</si>
  <si>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</si>
  <si>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</si>
  <si>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</si>
  <si>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</si>
  <si>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</si>
  <si>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</si>
  <si>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</si>
  <si>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</si>
  <si>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</si>
  <si>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</si>
  <si>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</si>
  <si>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</si>
  <si>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</si>
  <si>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</si>
  <si>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</si>
  <si>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</si>
  <si>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</si>
  <si>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</si>
  <si>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</si>
  <si>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</si>
  <si>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</si>
  <si>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</si>
  <si>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</si>
  <si>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</si>
  <si>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</si>
  <si>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</si>
  <si>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</si>
  <si>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</si>
  <si>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</si>
  <si>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</si>
  <si>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</si>
  <si>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</si>
  <si>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</si>
  <si>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</si>
  <si>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</si>
  <si>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</si>
  <si>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</si>
  <si>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</si>
  <si>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</si>
  <si>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</si>
  <si>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</si>
  <si>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</si>
  <si>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</si>
  <si>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</si>
  <si>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</si>
  <si>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</si>
  <si>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</si>
  <si>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</si>
  <si>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</si>
  <si>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</si>
  <si>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</si>
  <si>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</si>
  <si>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</si>
  <si>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</si>
  <si>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</si>
  <si>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</si>
  <si>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</si>
  <si>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</si>
  <si>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</si>
  <si>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</si>
  <si>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</si>
  <si>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</si>
  <si>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</si>
  <si>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</si>
  <si>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</si>
  <si>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</si>
  <si>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</si>
  <si>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</si>
  <si>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</si>
  <si>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</si>
  <si>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</si>
  <si>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</si>
  <si>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</si>
  <si>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</si>
  <si>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</si>
  <si>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</si>
  <si>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</si>
  <si>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</si>
  <si>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</si>
  <si>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</si>
  <si>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</si>
  <si>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</si>
  <si>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</si>
  <si>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</si>
  <si>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</si>
  <si>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</si>
  <si>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</si>
  <si>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</si>
  <si>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</si>
  <si>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</si>
  <si>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</si>
  <si>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</si>
  <si>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</si>
  <si>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</si>
  <si>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</si>
  <si>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</si>
  <si>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</si>
  <si>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</si>
  <si>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</si>
  <si>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</si>
  <si>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</si>
  <si>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</si>
  <si>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</si>
  <si>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</si>
  <si>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</si>
  <si>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</si>
  <si>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</si>
  <si>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</si>
  <si>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</si>
  <si>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</si>
  <si>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</si>
  <si>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</si>
  <si>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</si>
  <si>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</si>
  <si>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</si>
  <si>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</si>
  <si>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</si>
  <si>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</si>
  <si>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</si>
  <si>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</si>
  <si>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</si>
  <si>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</si>
  <si>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</si>
  <si>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</si>
  <si>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</si>
  <si>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</si>
  <si>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</si>
  <si>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</si>
  <si>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</si>
  <si>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</si>
  <si>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</si>
  <si>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</si>
  <si>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</si>
  <si>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</si>
  <si>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</si>
  <si>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</si>
  <si>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</si>
  <si>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</si>
  <si>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</si>
  <si>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</si>
  <si>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</si>
  <si>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</si>
  <si>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</si>
  <si>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</si>
  <si>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</si>
  <si>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</si>
  <si>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</si>
  <si>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</si>
  <si>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</si>
  <si>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</si>
  <si>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</si>
  <si>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</si>
  <si>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</si>
  <si>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</si>
  <si>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</si>
  <si>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</si>
  <si>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</si>
  <si>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</si>
  <si>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</si>
  <si>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</si>
  <si>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</si>
  <si>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</si>
  <si>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</si>
  <si>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</si>
  <si>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</si>
  <si>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</si>
  <si>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</si>
  <si>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</si>
  <si>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</si>
  <si>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</si>
  <si>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</si>
  <si>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</si>
  <si>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</si>
  <si>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</si>
  <si>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</si>
  <si>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</si>
  <si>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</si>
  <si>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</si>
  <si>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</si>
  <si>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</si>
  <si>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</si>
  <si>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</si>
  <si>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</si>
  <si>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</si>
  <si>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</si>
  <si>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</si>
  <si>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</si>
  <si>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</si>
  <si>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</si>
  <si>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</si>
  <si>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</si>
  <si>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</si>
  <si>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</si>
  <si>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</si>
  <si>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</si>
  <si>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</si>
  <si>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</si>
  <si>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</si>
  <si>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</si>
  <si>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</si>
  <si>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</si>
  <si>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</si>
  <si>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</si>
  <si>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</si>
  <si>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</si>
  <si>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</si>
  <si>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</si>
  <si>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</si>
  <si>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</si>
  <si>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</si>
  <si>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</si>
  <si>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</si>
  <si>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</si>
  <si>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</si>
  <si>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</si>
  <si>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</si>
  <si>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</si>
  <si>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</si>
  <si>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</si>
  <si>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</si>
  <si>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</si>
  <si>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</si>
  <si>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</si>
  <si>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</si>
  <si>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</si>
  <si>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</si>
  <si>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</si>
  <si>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</si>
  <si>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</si>
  <si>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</si>
  <si>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</si>
  <si>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</si>
  <si>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</si>
  <si>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</si>
  <si>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</si>
  <si>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</si>
  <si>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</si>
  <si>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</si>
  <si>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</si>
  <si>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</si>
  <si>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</si>
  <si>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</si>
  <si>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</si>
  <si>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</si>
  <si>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</si>
  <si>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</si>
  <si>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</si>
  <si>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</si>
  <si>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</si>
  <si>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</si>
  <si>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</si>
  <si>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</si>
  <si>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</si>
  <si>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</si>
  <si>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</si>
  <si>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</si>
  <si>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</si>
  <si>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</si>
  <si>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</si>
  <si>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</si>
  <si>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</si>
  <si>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</si>
  <si>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</si>
  <si>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</si>
  <si>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</si>
  <si>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</si>
  <si>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</si>
  <si>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</si>
  <si>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</si>
  <si>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</si>
  <si>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</si>
  <si>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</si>
  <si>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</si>
  <si>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</si>
  <si>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</si>
  <si>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</si>
  <si>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</si>
  <si>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</si>
  <si>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</si>
  <si>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</si>
  <si>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</si>
  <si>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</si>
  <si>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</si>
  <si>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</si>
  <si>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</si>
  <si>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</si>
  <si>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</si>
  <si>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</si>
  <si>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</si>
  <si>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</si>
  <si>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</si>
  <si>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</si>
  <si>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</si>
  <si>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</si>
  <si>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</si>
  <si>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</si>
  <si>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</si>
  <si>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</si>
  <si>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</si>
  <si>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</si>
  <si>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</si>
  <si>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</si>
  <si>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</si>
  <si>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</si>
  <si>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</si>
  <si>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</si>
  <si>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</si>
  <si>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</si>
  <si>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</si>
  <si>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</si>
  <si>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</si>
  <si>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</si>
  <si>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</si>
  <si>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</si>
  <si>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</si>
  <si>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</si>
  <si>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</si>
  <si>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</si>
  <si>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</si>
  <si>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</si>
  <si>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</si>
  <si>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</si>
  <si>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</si>
  <si>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</si>
  <si>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</si>
  <si>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</si>
  <si>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</si>
  <si>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</si>
  <si>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</si>
  <si>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</si>
  <si>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</si>
  <si>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</si>
  <si>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</si>
  <si>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</si>
  <si>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</si>
  <si>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</si>
  <si>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</si>
  <si>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</si>
  <si>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</si>
  <si>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</si>
  <si>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</si>
  <si>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</si>
  <si>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</si>
  <si>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</si>
  <si>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</si>
  <si>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</si>
  <si>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</si>
  <si>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</si>
  <si>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</si>
  <si>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</si>
  <si>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</si>
  <si>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</si>
  <si>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</si>
  <si>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</si>
  <si>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</si>
  <si>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</si>
  <si>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</si>
  <si>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</si>
  <si>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</si>
  <si>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</si>
  <si>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</si>
  <si>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</si>
  <si>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</si>
  <si>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</si>
  <si>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</si>
  <si>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</si>
  <si>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</si>
  <si>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</si>
  <si>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</si>
  <si>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</si>
  <si>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</si>
  <si>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</si>
  <si>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</si>
  <si>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</si>
  <si>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</si>
  <si>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</si>
  <si>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</si>
  <si>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</si>
  <si>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</si>
  <si>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</si>
  <si>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</si>
  <si>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</si>
  <si>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</si>
  <si>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</si>
  <si>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</si>
  <si>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</si>
  <si>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</si>
  <si>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</si>
  <si>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</si>
  <si>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</si>
  <si>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</si>
  <si>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</si>
  <si>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</si>
  <si>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</si>
  <si>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</si>
  <si>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</si>
  <si>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</si>
  <si>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</si>
  <si>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</si>
  <si>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</si>
  <si>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</si>
  <si>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</si>
  <si>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</si>
  <si>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</si>
  <si>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</si>
  <si>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</si>
  <si>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</si>
  <si>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</si>
  <si>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</si>
  <si>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</si>
  <si>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</si>
  <si>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</si>
  <si>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</si>
  <si>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</si>
  <si>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</si>
  <si>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</si>
  <si>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</si>
  <si>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</si>
  <si>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</si>
  <si>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</si>
  <si>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</si>
  <si>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</si>
  <si>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</si>
  <si>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</si>
  <si>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</si>
  <si>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</si>
  <si>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</si>
  <si>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</si>
  <si>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</si>
  <si>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</si>
  <si>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</si>
  <si>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</si>
  <si>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</si>
  <si>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</si>
  <si>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</si>
  <si>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</si>
  <si>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</si>
  <si>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</si>
  <si>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</si>
  <si>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</si>
  <si>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</si>
  <si>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</si>
  <si>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</si>
  <si>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</si>
  <si>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</si>
  <si>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</si>
  <si>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</si>
  <si>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</si>
  <si>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</si>
  <si>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</si>
  <si>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</si>
  <si>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</si>
  <si>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</si>
  <si>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</si>
  <si>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</si>
  <si>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</si>
  <si>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</si>
  <si>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</si>
  <si>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</si>
  <si>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</si>
  <si>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</si>
  <si>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</si>
  <si>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</si>
  <si>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</si>
  <si>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</si>
  <si>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</si>
  <si>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</si>
  <si>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</si>
  <si>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</si>
  <si>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</si>
  <si>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</si>
  <si>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</si>
  <si>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</si>
  <si>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</si>
  <si>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</si>
  <si>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</si>
  <si>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</si>
  <si>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</si>
  <si>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</si>
  <si>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</si>
  <si>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</si>
  <si>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</si>
  <si>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</si>
  <si>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</si>
  <si>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</si>
  <si>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</si>
  <si>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</si>
  <si>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</si>
  <si>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</si>
  <si>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</si>
  <si>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</si>
  <si>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</si>
  <si>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</si>
  <si>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</si>
  <si>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</si>
  <si>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</si>
  <si>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</si>
  <si>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</si>
  <si>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</si>
  <si>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</si>
  <si>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</si>
  <si>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</si>
  <si>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</si>
  <si>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</si>
  <si>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</si>
  <si>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</si>
  <si>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</si>
  <si>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</si>
  <si>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</si>
  <si>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</si>
  <si>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</si>
  <si>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</si>
  <si>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</si>
  <si>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</si>
  <si>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</si>
  <si>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</si>
  <si>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</si>
  <si>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</si>
  <si>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</si>
  <si>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</si>
  <si>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</si>
  <si>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</si>
  <si>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</si>
  <si>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</si>
  <si>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</si>
  <si>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</si>
  <si>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</si>
  <si>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</si>
  <si>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</si>
  <si>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</si>
  <si>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</si>
  <si>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</si>
  <si>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</si>
  <si>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</si>
  <si>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</si>
  <si>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</si>
  <si>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</si>
  <si>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</si>
  <si>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</si>
  <si>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</si>
  <si>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</si>
  <si>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</si>
  <si>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</si>
  <si>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</si>
  <si>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</si>
  <si>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</si>
  <si>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</si>
  <si>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</si>
  <si>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</si>
  <si>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</si>
  <si>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</si>
  <si>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</si>
  <si>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</si>
  <si>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</si>
  <si>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</si>
  <si>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</si>
  <si>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</si>
  <si>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</si>
  <si>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</si>
  <si>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</si>
  <si>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</si>
  <si>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</si>
  <si>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</si>
  <si>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</si>
  <si>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</si>
  <si>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</si>
  <si>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</si>
  <si>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</si>
  <si>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</si>
  <si>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</si>
  <si>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</si>
  <si>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</si>
  <si>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</si>
  <si>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</si>
  <si>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</si>
  <si>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</si>
  <si>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</si>
  <si>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</si>
  <si>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</si>
  <si>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</si>
  <si>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</si>
  <si>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</si>
  <si>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</si>
  <si>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</si>
  <si>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</si>
  <si>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</si>
  <si>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</si>
  <si>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</si>
  <si>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</si>
  <si>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</si>
  <si>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</si>
  <si>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</si>
  <si>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</si>
  <si>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</si>
  <si>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</si>
  <si>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</si>
  <si>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</si>
  <si>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</si>
  <si>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</si>
  <si>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</si>
  <si>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</si>
  <si>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</si>
  <si>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</si>
  <si>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</si>
  <si>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</si>
  <si>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</si>
  <si>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</si>
  <si>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</si>
  <si>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</si>
  <si>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</si>
  <si>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</si>
  <si>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</si>
  <si>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</si>
  <si>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</si>
  <si>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</si>
  <si>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</si>
  <si>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</si>
  <si>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</si>
  <si>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</si>
  <si>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</si>
  <si>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</si>
  <si>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</si>
  <si>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</si>
  <si>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</si>
  <si>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</si>
  <si>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</si>
  <si>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</si>
  <si>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</si>
  <si>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</si>
  <si>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</si>
  <si>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</si>
  <si>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</si>
  <si>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</si>
  <si>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</si>
  <si>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</si>
  <si>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</si>
  <si>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</si>
  <si>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</si>
  <si>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</si>
  <si>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</si>
  <si>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</si>
  <si>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</si>
  <si>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</si>
  <si>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</si>
  <si>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</si>
  <si>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</si>
  <si>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</si>
  <si>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</si>
  <si>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</si>
  <si>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</si>
  <si>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</si>
  <si>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</si>
  <si>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</si>
  <si>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</si>
  <si>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</si>
  <si>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</si>
  <si>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</si>
  <si>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</si>
  <si>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</si>
  <si>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</si>
  <si>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</si>
  <si>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</si>
  <si>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</si>
  <si>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</si>
  <si>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</si>
  <si>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</si>
  <si>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</si>
  <si>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</si>
  <si>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</si>
  <si>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</si>
  <si>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</si>
  <si>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</si>
  <si>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</si>
  <si>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</si>
  <si>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</si>
  <si>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</si>
  <si>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</si>
  <si>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</si>
  <si>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</si>
  <si>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</si>
  <si>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</si>
  <si>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</si>
  <si>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</si>
  <si>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</si>
  <si>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</si>
  <si>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</si>
  <si>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</si>
  <si>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</si>
  <si>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</si>
  <si>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</si>
  <si>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</si>
  <si>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</si>
  <si>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</si>
  <si>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</si>
  <si>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</si>
  <si>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</si>
  <si>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</si>
  <si>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</si>
  <si>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</si>
  <si>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</si>
  <si>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</si>
  <si>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</si>
  <si>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</si>
  <si>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</si>
  <si>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</si>
  <si>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</si>
  <si>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</si>
  <si>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</si>
  <si>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</si>
  <si>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</si>
  <si>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</si>
  <si>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</si>
  <si>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</si>
  <si>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</si>
  <si>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</si>
  <si>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</si>
  <si>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</si>
  <si>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</si>
  <si>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</si>
  <si>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</si>
  <si>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</si>
  <si>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</si>
  <si>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</si>
  <si>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</si>
  <si>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</si>
  <si>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</si>
  <si>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</si>
  <si>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</si>
  <si>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</si>
  <si>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</si>
  <si>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</si>
  <si>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</si>
  <si>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</si>
  <si>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</si>
  <si>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</si>
  <si>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</si>
  <si>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</si>
  <si>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</si>
  <si>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</si>
  <si>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</si>
  <si>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</si>
  <si>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</si>
  <si>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</si>
  <si>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</si>
  <si>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</si>
  <si>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</si>
  <si>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</si>
  <si>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</si>
  <si>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</si>
  <si>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</si>
  <si>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</si>
  <si>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</si>
  <si>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</si>
  <si>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</si>
  <si>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</si>
  <si>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</si>
  <si>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</si>
  <si>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</si>
  <si>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</si>
  <si>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</si>
  <si>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</si>
  <si>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</si>
  <si>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</si>
  <si>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</si>
  <si>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</si>
  <si>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</si>
  <si>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</si>
  <si>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</si>
  <si>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</si>
  <si>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</si>
  <si>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</si>
  <si>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</si>
  <si>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</si>
  <si>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</si>
  <si>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</si>
  <si>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</si>
  <si>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</si>
  <si>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</si>
  <si>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</si>
  <si>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</si>
  <si>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</si>
  <si>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</si>
  <si>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</si>
  <si>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</si>
  <si>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</si>
  <si>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</si>
  <si>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</si>
  <si>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</si>
  <si>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</si>
  <si>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</si>
  <si>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</si>
  <si>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</si>
  <si>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</si>
  <si>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</si>
  <si>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</si>
  <si>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</si>
  <si>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</si>
  <si>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</si>
  <si>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</si>
  <si>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</si>
  <si>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</si>
  <si>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</si>
  <si>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</si>
  <si>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</si>
  <si>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</si>
  <si>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</si>
  <si>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</si>
  <si>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</si>
  <si>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</si>
  <si>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</si>
  <si>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</si>
  <si>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</si>
  <si>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</si>
  <si>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</si>
  <si>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</si>
  <si>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</si>
  <si>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</si>
  <si>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</si>
  <si>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</si>
  <si>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</si>
  <si>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</si>
  <si>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</si>
  <si>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</si>
  <si>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</si>
  <si>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</si>
  <si>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</si>
  <si>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</si>
  <si>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</si>
  <si>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</si>
  <si>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</si>
  <si>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</si>
  <si>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</si>
  <si>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</si>
  <si>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</si>
  <si>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</si>
  <si>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</si>
  <si>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</si>
  <si>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</si>
  <si>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</si>
  <si>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</si>
  <si>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</si>
  <si>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</si>
  <si>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</si>
  <si>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</si>
  <si>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</si>
  <si>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</si>
  <si>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</si>
  <si>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</si>
  <si>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</si>
  <si>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</si>
  <si>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</si>
  <si>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</si>
  <si>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</si>
  <si>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</si>
  <si>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</si>
  <si>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</si>
  <si>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</si>
  <si>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</si>
  <si>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</si>
  <si>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</si>
  <si>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</si>
  <si>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</si>
  <si>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</si>
  <si>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</si>
  <si>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</si>
  <si>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</si>
  <si>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</si>
  <si>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</si>
  <si>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</si>
  <si>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</si>
  <si>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</si>
  <si>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</si>
  <si>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</si>
  <si>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</si>
  <si>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</si>
  <si>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</si>
  <si>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</si>
  <si>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</si>
  <si>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</si>
  <si>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</si>
  <si>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</si>
  <si>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</si>
  <si>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</si>
  <si>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</si>
  <si>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</si>
  <si>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</si>
  <si>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</si>
  <si>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</si>
  <si>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</si>
  <si>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</si>
  <si>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</si>
  <si>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</si>
  <si>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</si>
  <si>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</si>
  <si>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</si>
  <si>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</si>
  <si>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</si>
  <si>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</si>
  <si>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</si>
  <si>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</si>
  <si>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</si>
  <si>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</si>
  <si>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</si>
  <si>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</si>
  <si>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</si>
  <si>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</si>
  <si>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</si>
  <si>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</si>
  <si>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</si>
  <si>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</si>
  <si>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</si>
  <si>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</si>
  <si>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</si>
  <si>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</si>
  <si>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</si>
  <si>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</si>
  <si>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</si>
  <si>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</si>
  <si>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</si>
  <si>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</si>
  <si>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</si>
  <si>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</si>
  <si>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</si>
  <si>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</si>
  <si>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</si>
  <si>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</si>
  <si>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</si>
  <si>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</si>
  <si>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</si>
  <si>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</si>
  <si>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</si>
  <si>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</si>
  <si>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</si>
  <si>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</si>
  <si>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</si>
  <si>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</si>
  <si>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</si>
  <si>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</si>
  <si>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</si>
  <si>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</si>
  <si>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</si>
  <si>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</si>
  <si>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</si>
  <si>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</si>
  <si>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</si>
  <si>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</si>
  <si>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</si>
  <si>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</si>
  <si>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</si>
  <si>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</si>
  <si>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</si>
  <si>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</si>
  <si>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</si>
  <si>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</si>
  <si>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</si>
  <si>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</si>
  <si>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</si>
  <si>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</si>
  <si>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</si>
  <si>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</si>
  <si>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</si>
  <si>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</si>
  <si>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</si>
  <si>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</si>
  <si>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</si>
  <si>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</si>
  <si>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</si>
  <si>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</si>
  <si>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</si>
  <si>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</si>
  <si>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</si>
  <si>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</si>
  <si>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</si>
  <si>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</si>
  <si>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</si>
  <si>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</si>
  <si>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</si>
  <si>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</si>
  <si>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</si>
  <si>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</si>
  <si>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</si>
  <si>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</si>
  <si>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</si>
  <si>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</si>
  <si>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</si>
  <si>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</si>
  <si>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</si>
  <si>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</si>
  <si>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</si>
  <si>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</si>
  <si>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</si>
  <si>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</si>
  <si>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</si>
  <si>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</si>
  <si>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</si>
  <si>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</si>
  <si>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</si>
  <si>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</si>
  <si>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</si>
  <si>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</si>
  <si>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</si>
  <si>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</si>
  <si>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</si>
  <si>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</si>
  <si>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</si>
  <si>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</si>
  <si>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</si>
  <si>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</si>
  <si>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</si>
  <si>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</si>
  <si>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</si>
  <si>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</si>
  <si>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</si>
  <si>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</si>
  <si>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</si>
  <si>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</si>
  <si>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</si>
  <si>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</si>
  <si>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</si>
  <si>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</si>
  <si>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</si>
  <si>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</si>
  <si>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</si>
  <si>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</si>
  <si>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</si>
  <si>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</si>
  <si>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</si>
  <si>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</si>
  <si>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</si>
  <si>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</si>
  <si>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</si>
  <si>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</si>
  <si>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</si>
  <si>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</si>
  <si>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</si>
  <si>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</si>
  <si>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</si>
  <si>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</si>
  <si>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</si>
  <si>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</si>
  <si>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</si>
  <si>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</si>
  <si>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</si>
  <si>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</si>
  <si>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</si>
  <si>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</si>
  <si>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</si>
  <si>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</si>
  <si>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</si>
  <si>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</si>
  <si>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</si>
  <si>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</si>
  <si>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</si>
  <si>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</si>
  <si>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</si>
  <si>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</si>
  <si>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</si>
  <si>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</si>
  <si>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</si>
  <si>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</si>
  <si>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</si>
  <si>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</si>
  <si>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</si>
  <si>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</si>
  <si>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</si>
  <si>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</si>
  <si>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</si>
  <si>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</si>
  <si>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</si>
  <si>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</si>
  <si>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</si>
  <si>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</si>
  <si>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</si>
  <si>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</si>
  <si>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</si>
  <si>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</si>
  <si>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</si>
  <si>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</si>
  <si>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</si>
  <si>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</si>
  <si>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</si>
  <si>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</si>
  <si>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</si>
  <si>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</si>
  <si>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</si>
  <si>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</si>
  <si>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</si>
  <si>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</si>
  <si>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</si>
  <si>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</si>
  <si>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</si>
  <si>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</si>
  <si>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</si>
  <si>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</si>
  <si>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</si>
  <si>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</si>
  <si>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</si>
  <si>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</si>
  <si>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</si>
  <si>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</si>
  <si>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</si>
  <si>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</si>
  <si>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</si>
  <si>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</si>
  <si>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</si>
  <si>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</si>
  <si>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</si>
  <si>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</si>
  <si>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</si>
  <si>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</si>
  <si>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</si>
  <si>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</si>
  <si>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</si>
  <si>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</si>
  <si>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</si>
  <si>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</si>
  <si>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</si>
  <si>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</si>
  <si>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</si>
  <si>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</si>
  <si>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</si>
  <si>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</si>
  <si>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</si>
  <si>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</si>
  <si>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</si>
  <si>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</si>
  <si>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</si>
  <si>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</si>
  <si>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</si>
  <si>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</si>
  <si>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</si>
  <si>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</si>
  <si>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</si>
  <si>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</si>
  <si>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</si>
  <si>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</si>
  <si>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</si>
  <si>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</si>
  <si>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</si>
  <si>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</si>
  <si>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</si>
  <si>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</si>
  <si>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</si>
  <si>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</si>
  <si>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</si>
  <si>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</si>
  <si>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</si>
  <si>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</si>
  <si>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</si>
  <si>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</si>
  <si>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</si>
  <si>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</si>
  <si>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</si>
  <si>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</si>
  <si>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</si>
  <si>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</si>
  <si>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</si>
  <si>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</si>
  <si>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</si>
  <si>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</si>
  <si>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</si>
  <si>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</si>
  <si>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</si>
  <si>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</si>
  <si>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</si>
  <si>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</si>
  <si>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</si>
  <si>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</si>
  <si>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</si>
  <si>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</si>
  <si>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</si>
  <si>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</si>
  <si>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</si>
  <si>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</si>
  <si>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</si>
  <si>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</si>
  <si>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</si>
  <si>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</si>
  <si>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</si>
  <si>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</si>
  <si>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</si>
  <si>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</si>
  <si>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</si>
  <si>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</si>
  <si>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</si>
  <si>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</si>
  <si>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</si>
  <si>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</si>
  <si>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</si>
  <si>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</si>
  <si>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</si>
  <si>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</si>
  <si>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</si>
  <si>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</si>
  <si>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</si>
  <si>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</si>
  <si>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</si>
  <si>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</si>
  <si>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</si>
  <si>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</si>
  <si>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</si>
  <si>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</si>
  <si>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</si>
  <si>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</si>
  <si>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</si>
  <si>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</si>
  <si>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</si>
  <si>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</si>
  <si>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</si>
  <si>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</si>
  <si>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</si>
  <si>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</si>
  <si>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</si>
  <si>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</si>
  <si>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</si>
  <si>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</si>
  <si>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</si>
  <si>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</si>
  <si>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</si>
  <si>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</si>
  <si>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</si>
  <si>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</si>
  <si>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</si>
  <si>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</si>
  <si>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</si>
  <si>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</si>
  <si>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</si>
  <si>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</si>
  <si>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</si>
  <si>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</si>
  <si>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</si>
  <si>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</si>
  <si>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</si>
  <si>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</si>
  <si>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</si>
  <si>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</si>
  <si>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</si>
  <si>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</si>
  <si>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</si>
  <si>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</si>
  <si>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</si>
  <si>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</si>
  <si>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</si>
  <si>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</si>
  <si>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</si>
  <si>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</si>
  <si>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</si>
  <si>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</si>
  <si>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</si>
  <si>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</si>
  <si>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</si>
  <si>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</si>
  <si>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</si>
  <si>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</si>
  <si>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</si>
  <si>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</si>
  <si>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</si>
  <si>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</si>
  <si>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</si>
  <si>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</si>
  <si>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</si>
  <si>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</si>
  <si>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</si>
  <si>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</si>
  <si>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</si>
  <si>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</si>
  <si>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</si>
  <si>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</si>
  <si>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</si>
  <si>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</si>
  <si>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</si>
  <si>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</si>
  <si>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</si>
  <si>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</si>
  <si>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</si>
  <si>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</si>
  <si>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</si>
  <si>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</si>
  <si>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</si>
  <si>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</si>
  <si>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</si>
  <si>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</si>
  <si>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</si>
  <si>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</si>
  <si>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</si>
  <si>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</si>
  <si>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</si>
  <si>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</si>
  <si>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</si>
  <si>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</si>
  <si>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</si>
  <si>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</si>
  <si>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</si>
  <si>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</si>
  <si>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</si>
  <si>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</si>
  <si>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</si>
  <si>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</si>
  <si>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</si>
  <si>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</si>
  <si>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</si>
  <si>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</si>
  <si>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</si>
  <si>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</si>
  <si>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</si>
  <si>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</si>
  <si>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</si>
  <si>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</si>
  <si>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</si>
  <si>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</si>
  <si>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</si>
  <si>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</si>
  <si>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</si>
  <si>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</si>
  <si>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</si>
  <si>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</si>
  <si>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</si>
  <si>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</si>
  <si>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</si>
  <si>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</si>
  <si>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</si>
  <si>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</si>
  <si>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</si>
  <si>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</si>
  <si>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</si>
  <si>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</si>
  <si>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</si>
  <si>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</si>
  <si>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</si>
  <si>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</si>
  <si>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</si>
  <si>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</si>
  <si>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</si>
  <si>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</si>
  <si>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</si>
  <si>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</si>
  <si>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</si>
  <si>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</si>
  <si>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</si>
  <si>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</si>
  <si>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</si>
  <si>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</si>
  <si>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</si>
  <si>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</si>
  <si>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</si>
  <si>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</si>
  <si>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</si>
  <si>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</si>
  <si>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</si>
  <si>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</si>
  <si>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</si>
  <si>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</si>
  <si>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</si>
  <si>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</si>
  <si>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</si>
  <si>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</si>
  <si>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</si>
  <si>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</si>
  <si>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</si>
  <si>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</si>
  <si>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</si>
  <si>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</si>
  <si>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</si>
  <si>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</si>
  <si>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</si>
  <si>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</si>
  <si>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</si>
  <si>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</si>
  <si>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</si>
  <si>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</si>
  <si>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</si>
  <si>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</si>
  <si>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</si>
  <si>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</si>
  <si>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</si>
  <si>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</si>
  <si>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</si>
  <si>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</si>
  <si>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</si>
  <si>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</si>
  <si>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</si>
  <si>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</si>
  <si>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</si>
  <si>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</si>
  <si>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</si>
  <si>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</si>
  <si>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</si>
  <si>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</si>
  <si>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</si>
  <si>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</si>
  <si>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</si>
  <si>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</si>
  <si>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</si>
  <si>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</si>
  <si>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</si>
  <si>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</si>
  <si>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</si>
  <si>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</si>
  <si>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</si>
  <si>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</si>
  <si>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</si>
  <si>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</si>
  <si>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</si>
  <si>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</si>
  <si>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</si>
  <si>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</si>
  <si>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</si>
  <si>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</si>
  <si>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</si>
  <si>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</si>
  <si>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</si>
  <si>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</si>
  <si>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</si>
  <si>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</si>
  <si>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</si>
  <si>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</si>
  <si>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</si>
  <si>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</si>
  <si>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</si>
  <si>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</si>
  <si>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</si>
  <si>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</si>
  <si>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</si>
  <si>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</si>
  <si>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</si>
  <si>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</si>
  <si>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</si>
  <si>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</si>
  <si>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</si>
  <si>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</si>
  <si>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</si>
  <si>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</si>
  <si>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</si>
  <si>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</si>
  <si>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</si>
  <si>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</si>
  <si>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</si>
  <si>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</si>
  <si>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</si>
  <si>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</si>
  <si>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</si>
  <si>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</si>
  <si>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</si>
  <si>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</si>
  <si>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</si>
  <si>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</si>
  <si>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</si>
  <si>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</si>
  <si>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</si>
  <si>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</si>
  <si>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</si>
  <si>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</si>
  <si>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</si>
  <si>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</si>
  <si>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</si>
  <si>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</si>
  <si>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</si>
  <si>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</si>
  <si>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</si>
  <si>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</si>
  <si>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</si>
  <si>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</si>
  <si>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</si>
  <si>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</si>
  <si>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</si>
  <si>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</si>
  <si>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</si>
  <si>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</si>
  <si>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</si>
  <si>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</si>
  <si>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</si>
  <si>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</si>
  <si>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</si>
  <si>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</si>
  <si>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</si>
  <si>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</si>
  <si>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</si>
  <si>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</si>
  <si>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</si>
  <si>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</si>
  <si>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</si>
  <si>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</si>
  <si>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</si>
  <si>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</si>
  <si>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</si>
  <si>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</si>
  <si>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</si>
  <si>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</si>
  <si>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</si>
  <si>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</si>
  <si>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</si>
  <si>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</si>
  <si>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</si>
  <si>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</si>
  <si>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</si>
  <si>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</si>
  <si>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</si>
  <si>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</si>
  <si>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</si>
  <si>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</si>
  <si>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</si>
  <si>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</si>
  <si>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</si>
  <si>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</si>
  <si>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</si>
  <si>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</si>
  <si>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</si>
  <si>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</si>
  <si>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</si>
  <si>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</si>
  <si>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</si>
  <si>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</si>
  <si>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</si>
  <si>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</si>
  <si>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</si>
  <si>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</si>
  <si>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</si>
  <si>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</si>
  <si>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</si>
  <si>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</si>
  <si>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</si>
  <si>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</si>
  <si>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</si>
  <si>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</si>
  <si>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</si>
  <si>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</si>
  <si>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</si>
  <si>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</si>
  <si>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</si>
  <si>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</si>
  <si>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</si>
  <si>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</si>
  <si>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</si>
  <si>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</si>
  <si>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</si>
  <si>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</si>
  <si>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</si>
  <si>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</si>
  <si>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</si>
  <si>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</si>
  <si>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</si>
  <si>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</si>
  <si>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</si>
  <si>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</si>
  <si>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</si>
  <si>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</si>
  <si>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</si>
  <si>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</si>
  <si>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</si>
  <si>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</si>
  <si>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</si>
  <si>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</si>
  <si>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</si>
  <si>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</si>
  <si>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</si>
  <si>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</si>
  <si>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</si>
  <si>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</si>
  <si>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</si>
  <si>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</si>
  <si>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</si>
  <si>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</si>
  <si>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</si>
  <si>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</si>
  <si>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</si>
  <si>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</si>
  <si>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</si>
  <si>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</si>
  <si>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</si>
  <si>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</si>
  <si>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</si>
  <si>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</si>
  <si>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</si>
  <si>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</si>
  <si>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</si>
  <si>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</si>
  <si>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</si>
  <si>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</si>
  <si>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</si>
  <si>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</si>
  <si>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</si>
  <si>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</si>
  <si>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</si>
  <si>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</si>
  <si>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</si>
  <si>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</si>
  <si>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</si>
  <si>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</si>
  <si>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</si>
  <si>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</si>
  <si>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</si>
  <si>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</si>
  <si>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</si>
  <si>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</si>
  <si>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</si>
  <si>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</si>
  <si>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</si>
  <si>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</si>
  <si>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</si>
  <si>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</si>
  <si>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</si>
  <si>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</si>
  <si>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</si>
  <si>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</si>
  <si>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</si>
  <si>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</si>
  <si>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</si>
  <si>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</si>
  <si>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</si>
  <si>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</si>
  <si>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</si>
  <si>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</si>
  <si>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</si>
  <si>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</si>
  <si>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</si>
  <si>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</si>
  <si>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</si>
  <si>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</si>
  <si>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</si>
  <si>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</si>
  <si>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</si>
  <si>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</si>
  <si>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</si>
  <si>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</si>
  <si>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</si>
  <si>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</si>
  <si>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</si>
  <si>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</si>
  <si>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</si>
  <si>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</si>
  <si>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</si>
  <si>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</si>
  <si>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</si>
  <si>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</si>
  <si>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</si>
  <si>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</si>
  <si>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</si>
  <si>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</si>
  <si>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</si>
  <si>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</si>
  <si>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</si>
  <si>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</si>
  <si>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</si>
  <si>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</si>
  <si>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</si>
  <si>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</si>
  <si>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</si>
  <si>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</si>
  <si>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</si>
  <si>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</si>
  <si>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</si>
  <si>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</si>
  <si>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</si>
  <si>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</si>
  <si>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</si>
  <si>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</si>
  <si>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</si>
  <si>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</si>
  <si>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</si>
  <si>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</si>
  <si>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</si>
  <si>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</si>
  <si>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</si>
  <si>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</si>
  <si>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</si>
  <si>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</si>
  <si>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</si>
  <si>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</si>
  <si>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</si>
  <si>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</si>
  <si>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</si>
  <si>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</si>
  <si>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</si>
  <si>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</si>
  <si>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</si>
  <si>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</si>
  <si>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</si>
  <si>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</si>
  <si>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</si>
  <si>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</si>
  <si>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</si>
  <si>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</si>
  <si>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</si>
  <si>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</si>
  <si>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</si>
  <si>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</si>
  <si>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</si>
  <si>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</si>
  <si>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</si>
  <si>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</si>
  <si>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</si>
  <si>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</si>
  <si>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</si>
  <si>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</si>
  <si>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</si>
  <si>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</si>
  <si>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</si>
  <si>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</si>
  <si>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</si>
  <si>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</si>
  <si>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</si>
  <si>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</si>
  <si>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</si>
  <si>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</si>
  <si>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</si>
  <si>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</si>
  <si>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</si>
  <si>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</si>
  <si>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</si>
  <si>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</si>
  <si>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</si>
  <si>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</si>
  <si>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</si>
  <si>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</si>
  <si>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</si>
  <si>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</si>
  <si>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</si>
  <si>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</si>
  <si>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</si>
  <si>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</si>
  <si>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</si>
  <si>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</si>
  <si>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</si>
  <si>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</si>
  <si>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</si>
  <si>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</si>
  <si>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</si>
  <si>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</si>
  <si>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</si>
  <si>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</si>
  <si>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</si>
  <si>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</si>
  <si>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</si>
  <si>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</si>
  <si>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</si>
  <si>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</si>
  <si>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</si>
  <si>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</si>
  <si>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</si>
  <si>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</si>
  <si>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</si>
  <si>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</si>
  <si>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</si>
  <si>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</si>
  <si>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</si>
  <si>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</si>
  <si>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</si>
  <si>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</si>
  <si>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</si>
  <si>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</si>
  <si>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</si>
  <si>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</si>
  <si>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</si>
  <si>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</si>
  <si>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</si>
  <si>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</si>
  <si>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</si>
  <si>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</si>
  <si>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</si>
  <si>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</si>
  <si>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</si>
  <si>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</si>
  <si>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</si>
  <si>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</si>
  <si>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</si>
  <si>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</si>
  <si>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</si>
  <si>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</si>
  <si>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</si>
  <si>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</si>
  <si>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</si>
  <si>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</si>
  <si>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</si>
  <si>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</si>
  <si>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</si>
  <si>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</si>
  <si>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</si>
  <si>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</si>
  <si>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</si>
  <si>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</si>
  <si>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</si>
  <si>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</si>
  <si>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</si>
  <si>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</si>
  <si>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</si>
  <si>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</si>
  <si>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</si>
  <si>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</si>
  <si>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</si>
  <si>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</si>
  <si>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</si>
  <si>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</si>
  <si>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</si>
  <si>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</si>
  <si>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</si>
  <si>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</si>
  <si>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</si>
  <si>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</si>
  <si>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</si>
  <si>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</si>
  <si>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</si>
  <si>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</si>
  <si>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</si>
  <si>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</si>
  <si>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</si>
  <si>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</si>
  <si>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</si>
  <si>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</si>
  <si>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</si>
  <si>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</si>
  <si>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</si>
  <si>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</si>
  <si>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</si>
  <si>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</si>
  <si>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</si>
  <si>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</si>
  <si>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</si>
  <si>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</si>
  <si>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</si>
  <si>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</si>
  <si>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</si>
  <si>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</si>
  <si>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</si>
  <si>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</si>
  <si>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</si>
  <si>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</si>
  <si>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</si>
  <si>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</si>
  <si>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</si>
  <si>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</si>
  <si>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</si>
  <si>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</si>
  <si>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</si>
  <si>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</si>
  <si>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</si>
  <si>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</si>
  <si>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</si>
  <si>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</si>
  <si>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</si>
  <si>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</si>
  <si>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</si>
  <si>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</si>
  <si>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</si>
  <si>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</si>
  <si>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</si>
  <si>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</si>
  <si>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</si>
  <si>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</si>
  <si>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</si>
  <si>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</si>
  <si>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</si>
  <si>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</si>
  <si>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</si>
  <si>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</si>
  <si>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</si>
  <si>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</si>
  <si>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</si>
  <si>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</si>
  <si>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</si>
  <si>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</si>
  <si>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</si>
  <si>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</si>
  <si>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</si>
  <si>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</si>
  <si>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</si>
  <si>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</si>
  <si>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</si>
  <si>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</si>
  <si>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</si>
  <si>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</si>
  <si>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</si>
  <si>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</si>
  <si>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</si>
  <si>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</si>
  <si>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</si>
  <si>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</si>
  <si>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</si>
  <si>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</si>
  <si>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</si>
  <si>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</si>
  <si>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</si>
  <si>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</si>
  <si>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</si>
  <si>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</si>
  <si>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</si>
  <si>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</si>
  <si>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</si>
  <si>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</si>
  <si>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</si>
  <si>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</si>
  <si>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</si>
  <si>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</si>
  <si>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</si>
  <si>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</si>
  <si>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</si>
  <si>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</si>
  <si>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</si>
  <si>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</si>
  <si>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</si>
  <si>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</si>
  <si>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</si>
  <si>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</si>
  <si>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</si>
  <si>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</si>
  <si>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</si>
  <si>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</si>
  <si>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</si>
  <si>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</si>
  <si>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</si>
  <si>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</si>
  <si>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</si>
  <si>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</si>
  <si>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</si>
  <si>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</si>
  <si>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</si>
  <si>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</si>
  <si>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</si>
  <si>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</si>
  <si>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</si>
  <si>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</si>
  <si>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</si>
  <si>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</si>
  <si>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</si>
  <si>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</si>
  <si>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</si>
  <si>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</si>
  <si>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</si>
  <si>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</si>
  <si>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</si>
  <si>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</si>
  <si>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</si>
  <si>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</si>
  <si>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</si>
  <si>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</si>
  <si>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</si>
  <si>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</si>
  <si>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</si>
  <si>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</si>
  <si>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</si>
  <si>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</si>
  <si>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</si>
  <si>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</si>
  <si>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</si>
  <si>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</si>
  <si>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</si>
  <si>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</si>
  <si>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</si>
  <si>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</si>
  <si>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</si>
  <si>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</si>
  <si>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</si>
  <si>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</si>
  <si>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</si>
  <si>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</si>
  <si>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</si>
  <si>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</si>
  <si>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</si>
  <si>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</si>
  <si>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</si>
  <si>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</si>
  <si>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</si>
  <si>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</si>
  <si>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</si>
  <si>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</si>
  <si>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</si>
  <si>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</si>
  <si>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</si>
  <si>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</si>
  <si>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</si>
  <si>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</si>
  <si>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</si>
  <si>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</si>
  <si>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</si>
  <si>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</si>
  <si>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</si>
  <si>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</si>
  <si>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</si>
  <si>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</si>
  <si>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</si>
  <si>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</si>
  <si>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</si>
  <si>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</si>
  <si>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</si>
  <si>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</si>
  <si>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</si>
  <si>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</si>
  <si>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</si>
  <si>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</si>
  <si>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</si>
  <si>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</si>
  <si>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</si>
  <si>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</si>
  <si>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</si>
  <si>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</si>
  <si>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</si>
  <si>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</si>
  <si>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</si>
  <si>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</si>
  <si>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</si>
  <si>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</si>
  <si>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</si>
  <si>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</si>
  <si>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</si>
  <si>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</si>
  <si>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</si>
  <si>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</si>
  <si>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</si>
  <si>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</si>
  <si>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</si>
  <si>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</si>
  <si>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</si>
  <si>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</si>
  <si>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</si>
  <si>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</si>
  <si>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</si>
  <si>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</si>
  <si>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</si>
  <si>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</si>
  <si>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</si>
  <si>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</si>
  <si>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</si>
  <si>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</si>
  <si>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</si>
  <si>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</si>
  <si>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</si>
  <si>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</si>
  <si>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</si>
  <si>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</si>
  <si>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</si>
  <si>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</si>
  <si>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</si>
  <si>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</si>
  <si>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</si>
  <si>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</si>
  <si>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</si>
  <si>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</si>
  <si>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</si>
  <si>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</si>
  <si>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</si>
  <si>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</si>
  <si>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</si>
  <si>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</si>
  <si>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</si>
  <si>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</si>
  <si>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</si>
  <si>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</si>
  <si>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</si>
  <si>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</si>
  <si>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</si>
  <si>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</si>
  <si>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</si>
  <si>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</si>
  <si>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</si>
  <si>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</si>
  <si>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</si>
  <si>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</si>
  <si>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</si>
  <si>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</si>
  <si>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</si>
  <si>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</si>
  <si>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</si>
  <si>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</si>
  <si>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</si>
  <si>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</si>
  <si>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</si>
  <si>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</si>
  <si>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</si>
  <si>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</si>
  <si>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</si>
  <si>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</si>
  <si>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</si>
  <si>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</si>
  <si>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</si>
  <si>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</si>
  <si>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</si>
  <si>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</si>
  <si>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</si>
  <si>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</si>
  <si>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</si>
  <si>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</si>
  <si>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</si>
  <si>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</si>
  <si>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</si>
  <si>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</si>
  <si>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</si>
  <si>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</si>
  <si>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</si>
  <si>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</si>
  <si>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</si>
  <si>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</si>
  <si>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</si>
  <si>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</si>
  <si>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</si>
  <si>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</si>
  <si>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</si>
  <si>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</si>
  <si>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</si>
  <si>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</si>
  <si>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</si>
  <si>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</si>
  <si>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</si>
  <si>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</si>
  <si>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</si>
  <si>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</si>
  <si>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</si>
  <si>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</si>
  <si>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</si>
  <si>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</si>
  <si>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</si>
  <si>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</si>
  <si>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</si>
  <si>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</si>
  <si>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</si>
  <si>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</si>
  <si>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</si>
  <si>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</si>
  <si>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</si>
  <si>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</si>
  <si>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</si>
  <si>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</si>
  <si>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</si>
  <si>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</si>
  <si>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</si>
  <si>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</si>
  <si>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</si>
  <si>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</si>
  <si>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</si>
  <si>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</si>
  <si>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</si>
  <si>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</si>
  <si>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</si>
  <si>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</si>
  <si>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</si>
  <si>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</si>
  <si>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</si>
  <si>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</si>
  <si>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</si>
  <si>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</si>
  <si>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</si>
  <si>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</si>
  <si>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</si>
  <si>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</si>
  <si>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</si>
  <si>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</si>
  <si>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</si>
  <si>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</si>
  <si>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</si>
  <si>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</si>
  <si>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</si>
  <si>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</si>
  <si>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</si>
  <si>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</si>
  <si>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</si>
  <si>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</si>
  <si>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</si>
  <si>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</si>
  <si>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</si>
  <si>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</si>
  <si>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</si>
  <si>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</si>
  <si>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</si>
  <si>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</si>
  <si>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</si>
  <si>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</si>
  <si>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</si>
  <si>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</si>
  <si>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</si>
  <si>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</si>
  <si>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</si>
  <si>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</si>
  <si>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</si>
  <si>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</si>
  <si>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</si>
  <si>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</si>
  <si>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</si>
  <si>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</si>
  <si>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</si>
  <si>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</si>
  <si>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</si>
  <si>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</si>
  <si>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</si>
  <si>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</si>
  <si>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</si>
  <si>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</si>
  <si>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</si>
  <si>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</si>
  <si>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</si>
  <si>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</si>
  <si>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</si>
  <si>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</si>
  <si>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</si>
  <si>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</si>
  <si>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</si>
  <si>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</si>
  <si>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</si>
  <si>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</si>
  <si>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</si>
  <si>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</si>
  <si>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</si>
  <si>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</si>
  <si>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</si>
  <si>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</si>
  <si>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</si>
  <si>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</si>
  <si>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</si>
  <si>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</si>
  <si>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</si>
  <si>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</si>
  <si>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</si>
  <si>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</si>
  <si>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</si>
  <si>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</si>
  <si>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</si>
  <si>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</si>
  <si>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</si>
  <si>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</si>
  <si>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</si>
  <si>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</si>
  <si>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</si>
  <si>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</si>
  <si>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</si>
  <si>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</si>
  <si>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</si>
  <si>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</si>
  <si>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</si>
  <si>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</si>
  <si>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</si>
  <si>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</si>
  <si>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</si>
  <si>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</si>
  <si>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</si>
  <si>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</si>
  <si>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</si>
  <si>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</si>
  <si>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</si>
  <si>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</si>
  <si>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</si>
  <si>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</si>
  <si>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</si>
  <si>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</si>
  <si>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</si>
  <si>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</si>
  <si>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</si>
  <si>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</si>
  <si>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</si>
  <si>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</si>
  <si>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</si>
  <si>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</si>
  <si>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</si>
  <si>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</si>
  <si>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</si>
  <si>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</si>
  <si>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</si>
  <si>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</si>
  <si>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</si>
  <si>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</si>
  <si>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</si>
  <si>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</si>
  <si>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</si>
  <si>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</si>
  <si>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</si>
  <si>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</si>
  <si>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</si>
  <si>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</si>
  <si>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</si>
  <si>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</si>
  <si>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</si>
  <si>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</si>
  <si>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</si>
  <si>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</si>
  <si>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</si>
  <si>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</si>
  <si>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</si>
  <si>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</si>
  <si>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</si>
  <si>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</si>
  <si>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</si>
  <si>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</si>
  <si>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</si>
  <si>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</si>
  <si>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</si>
  <si>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</si>
  <si>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</si>
  <si>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</si>
  <si>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</si>
  <si>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</si>
  <si>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</si>
  <si>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</si>
  <si>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</si>
  <si>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</si>
  <si>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</si>
  <si>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</si>
  <si>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</si>
  <si>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</si>
  <si>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</si>
  <si>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</si>
  <si>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</si>
  <si>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</si>
  <si>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</si>
  <si>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</si>
  <si>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</si>
  <si>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</si>
  <si>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</si>
  <si>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</si>
  <si>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</si>
  <si>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</si>
  <si>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</si>
  <si>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</si>
  <si>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</si>
  <si>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</si>
  <si>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</si>
  <si>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</si>
  <si>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</si>
  <si>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</si>
  <si>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</si>
  <si>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</si>
  <si>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</si>
  <si>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</si>
  <si>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</si>
  <si>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</si>
  <si>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</si>
  <si>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</si>
  <si>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</si>
  <si>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</si>
  <si>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</si>
  <si>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</si>
  <si>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</si>
  <si>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</si>
  <si>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</si>
  <si>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</si>
  <si>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</si>
  <si>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</si>
  <si>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</si>
  <si>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</si>
  <si>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</si>
  <si>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</si>
  <si>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</si>
  <si>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</si>
  <si>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</si>
  <si>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</si>
  <si>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</si>
  <si>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</si>
  <si>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</si>
  <si>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</si>
  <si>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</si>
  <si>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</si>
  <si>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</si>
  <si>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</si>
  <si>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</si>
  <si>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</si>
  <si>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</si>
  <si>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</si>
  <si>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</si>
  <si>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</si>
  <si>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</si>
  <si>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</si>
  <si>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</si>
  <si>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</si>
  <si>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</si>
  <si>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</si>
  <si>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</si>
  <si>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</si>
  <si>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</si>
  <si>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</si>
  <si>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</si>
  <si>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</si>
  <si>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</si>
  <si>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</si>
  <si>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</si>
  <si>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</si>
  <si>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</si>
  <si>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</si>
  <si>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</si>
  <si>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</si>
  <si>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</si>
  <si>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</si>
  <si>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</si>
  <si>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</si>
  <si>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</si>
  <si>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</si>
  <si>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</si>
  <si>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</si>
  <si>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</si>
  <si>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</si>
  <si>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</si>
  <si>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</si>
  <si>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</si>
  <si>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</si>
  <si>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</si>
  <si>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</si>
  <si>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</si>
  <si>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</si>
  <si>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</si>
  <si>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</si>
  <si>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</si>
  <si>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</si>
  <si>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</si>
  <si>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</si>
  <si>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</si>
  <si>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</si>
  <si>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</si>
  <si>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</si>
  <si>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</si>
  <si>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</si>
  <si>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</si>
  <si>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</si>
  <si>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</si>
  <si>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</si>
  <si>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</si>
  <si>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</si>
  <si>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</si>
  <si>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</si>
  <si>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</si>
  <si>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</si>
  <si>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</si>
  <si>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</si>
  <si>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</si>
  <si>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</si>
  <si>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</si>
  <si>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</si>
  <si>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</si>
  <si>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</si>
  <si>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</si>
  <si>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</si>
  <si>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</si>
  <si>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</si>
  <si>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</si>
  <si>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</si>
  <si>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</si>
  <si>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</si>
  <si>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</si>
  <si>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</si>
  <si>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</si>
  <si>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</si>
  <si>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</si>
  <si>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</si>
  <si>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</si>
  <si>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</si>
  <si>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</si>
  <si>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</si>
  <si>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</si>
  <si>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</si>
  <si>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</si>
  <si>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</si>
  <si>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</si>
  <si>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</si>
  <si>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</si>
  <si>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</si>
  <si>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</si>
  <si>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</si>
  <si>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</si>
  <si>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</si>
  <si>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</si>
  <si>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</si>
  <si>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</si>
  <si>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</si>
  <si>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</si>
  <si>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</si>
  <si>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</si>
  <si>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</si>
  <si>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</si>
  <si>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</si>
  <si>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</si>
  <si>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</si>
  <si>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</si>
  <si>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</si>
  <si>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</si>
  <si>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</si>
  <si>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</si>
  <si>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</si>
  <si>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</si>
  <si>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</si>
  <si>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</si>
  <si>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</si>
  <si>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</si>
  <si>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</si>
  <si>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</si>
  <si>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</si>
  <si>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</si>
  <si>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</si>
  <si>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</si>
  <si>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</si>
  <si>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</si>
  <si>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</si>
  <si>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</si>
  <si>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</si>
  <si>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</si>
  <si>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</si>
  <si>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</si>
  <si>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</si>
  <si>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</si>
  <si>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</si>
  <si>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</si>
  <si>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</si>
  <si>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</si>
  <si>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</si>
  <si>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</si>
  <si>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</si>
  <si>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</si>
  <si>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</si>
  <si>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</si>
  <si>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</si>
  <si>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</si>
  <si>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</si>
  <si>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</si>
  <si>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</si>
  <si>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</si>
  <si>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</si>
  <si>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</si>
  <si>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</si>
  <si>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</si>
  <si>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</si>
  <si>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</si>
  <si>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</si>
  <si>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</si>
  <si>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</si>
  <si>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</si>
  <si>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</si>
  <si>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</si>
  <si>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</si>
  <si>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</si>
  <si>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</si>
  <si>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</si>
  <si>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</si>
  <si>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</si>
  <si>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</si>
  <si>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</si>
  <si>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</si>
  <si>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</si>
  <si>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</si>
  <si>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</si>
  <si>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</si>
  <si>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</si>
  <si>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</si>
  <si>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</si>
  <si>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</si>
  <si>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</si>
  <si>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</si>
  <si>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</si>
  <si>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</si>
  <si>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</si>
  <si>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</si>
  <si>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</si>
  <si>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</si>
  <si>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</si>
  <si>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</si>
  <si>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</si>
  <si>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</si>
  <si>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</si>
  <si>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</si>
  <si>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</si>
  <si>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</si>
  <si>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</si>
  <si>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</si>
  <si>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</si>
  <si>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</si>
  <si>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</si>
  <si>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</si>
  <si>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</si>
  <si>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</si>
  <si>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</si>
  <si>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</si>
  <si>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</si>
  <si>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</si>
  <si>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</si>
  <si>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</si>
  <si>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</si>
  <si>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</si>
  <si>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</si>
  <si>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</si>
  <si>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</si>
  <si>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</si>
  <si>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</si>
  <si>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</si>
  <si>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</si>
  <si>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</si>
  <si>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</si>
  <si>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</si>
  <si>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</si>
  <si>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</si>
  <si>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</si>
  <si>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</si>
  <si>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</si>
  <si>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</si>
  <si>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</si>
  <si>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</si>
  <si>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</si>
  <si>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</si>
  <si>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</si>
  <si>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</si>
  <si>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</si>
  <si>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</si>
  <si>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</si>
  <si>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</si>
  <si>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</si>
  <si>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</si>
  <si>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</si>
  <si>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</si>
  <si>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</si>
  <si>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</si>
  <si>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</si>
  <si>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</si>
  <si>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</si>
  <si>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</si>
  <si>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</si>
  <si>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</si>
  <si>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</si>
  <si>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</si>
  <si>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</si>
  <si>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</si>
  <si>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</si>
  <si>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</si>
  <si>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</si>
  <si>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</si>
  <si>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</si>
  <si>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</si>
  <si>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</si>
  <si>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</si>
  <si>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</si>
  <si>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</si>
  <si>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</si>
  <si>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</si>
  <si>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</si>
  <si>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</si>
  <si>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</si>
  <si>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</si>
  <si>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</si>
  <si>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</si>
  <si>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</si>
  <si>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</si>
  <si>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</si>
  <si>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</si>
  <si>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</si>
  <si>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</si>
  <si>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</si>
  <si>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</si>
  <si>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</si>
  <si>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</si>
  <si>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</si>
  <si>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</si>
  <si>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</si>
  <si>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</si>
  <si>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</si>
  <si>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</si>
  <si>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</si>
  <si>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</si>
  <si>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</si>
  <si>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</si>
  <si>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</si>
  <si>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</si>
  <si>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</si>
  <si>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</si>
  <si>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</si>
  <si>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</si>
  <si>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</si>
  <si>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</si>
  <si>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</si>
  <si>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</si>
  <si>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</si>
  <si>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</si>
  <si>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</si>
  <si>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</si>
  <si>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</si>
  <si>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</si>
  <si>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</si>
  <si>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</si>
  <si>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</si>
  <si>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</si>
  <si>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</si>
  <si>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</si>
  <si>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</si>
  <si>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</si>
  <si>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</si>
  <si>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</si>
  <si>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</si>
  <si>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</si>
  <si>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</si>
  <si>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</si>
  <si>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</si>
  <si>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</si>
  <si>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</si>
  <si>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</si>
  <si>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</si>
  <si>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</si>
  <si>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</si>
  <si>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</si>
  <si>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</si>
  <si>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</si>
  <si>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</si>
  <si>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</si>
  <si>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</si>
  <si>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</si>
  <si>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</si>
  <si>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</si>
  <si>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</si>
  <si>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</si>
  <si>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</si>
  <si>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</si>
  <si>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</si>
  <si>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</si>
  <si>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</si>
  <si>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</si>
  <si>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</si>
  <si>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</si>
  <si>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</si>
  <si>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</si>
  <si>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</si>
  <si>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</si>
  <si>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</si>
  <si>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</si>
  <si>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</si>
  <si>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</si>
  <si>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</si>
  <si>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</si>
  <si>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</si>
  <si>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</si>
  <si>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</si>
  <si>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</si>
  <si>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</si>
  <si>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</si>
  <si>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</si>
  <si>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</si>
  <si>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</si>
  <si>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</si>
  <si>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</si>
  <si>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</si>
  <si>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</si>
  <si>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</si>
  <si>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</si>
  <si>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</si>
  <si>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</si>
  <si>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</si>
  <si>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</si>
  <si>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</si>
  <si>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</si>
  <si>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</si>
  <si>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</si>
  <si>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</si>
  <si>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</si>
  <si>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</si>
  <si>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</si>
  <si>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</si>
  <si>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</si>
  <si>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</si>
  <si>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</si>
  <si>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</si>
  <si>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</si>
  <si>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</si>
  <si>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</si>
  <si>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</si>
  <si>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</si>
  <si>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</si>
  <si>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</si>
  <si>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</si>
  <si>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</si>
  <si>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</si>
  <si>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</si>
  <si>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</si>
  <si>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</si>
  <si>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</si>
  <si>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</si>
  <si>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</si>
  <si>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</si>
  <si>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</si>
  <si>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</si>
  <si>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</si>
  <si>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</si>
  <si>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</si>
  <si>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</si>
  <si>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</si>
  <si>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</si>
  <si>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</si>
  <si>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</si>
  <si>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</si>
  <si>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</si>
  <si>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</si>
  <si>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</si>
  <si>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</si>
  <si>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</si>
  <si>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</si>
  <si>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</si>
  <si>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</si>
  <si>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</si>
  <si>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</si>
  <si>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</si>
  <si>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</si>
  <si>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</si>
  <si>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</si>
  <si>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</si>
  <si>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</si>
  <si>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</si>
  <si>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</si>
  <si>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</si>
  <si>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</si>
  <si>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</si>
  <si>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</si>
  <si>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</si>
  <si>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</si>
  <si>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</si>
  <si>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</si>
  <si>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</si>
  <si>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</si>
  <si>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</si>
  <si>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</si>
  <si>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</si>
  <si>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</si>
  <si>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</si>
  <si>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</si>
  <si>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</si>
  <si>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</si>
  <si>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</si>
  <si>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</si>
  <si>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</si>
  <si>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</si>
  <si>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</si>
  <si>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</si>
  <si>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</si>
  <si>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</si>
  <si>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</si>
  <si>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</si>
  <si>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</si>
  <si>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</si>
  <si>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</si>
  <si>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</si>
  <si>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</si>
  <si>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</si>
  <si>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</si>
  <si>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</si>
  <si>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</si>
  <si>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</si>
  <si>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</si>
  <si>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</si>
  <si>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</si>
  <si>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</si>
  <si>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</si>
  <si>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</si>
  <si>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</si>
  <si>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</si>
  <si>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</si>
  <si>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</si>
  <si>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</si>
  <si>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</si>
  <si>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</si>
  <si>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</si>
  <si>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</si>
  <si>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</si>
  <si>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</si>
  <si>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</si>
  <si>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</si>
  <si>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</si>
  <si>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</si>
  <si>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</si>
  <si>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</si>
  <si>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</si>
  <si>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</si>
  <si>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</si>
  <si>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</si>
  <si>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</si>
  <si>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</si>
  <si>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</si>
  <si>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</si>
  <si>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</si>
  <si>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</si>
  <si>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</si>
  <si>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</si>
  <si>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</si>
  <si>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</si>
  <si>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</si>
  <si>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</si>
  <si>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</si>
  <si>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</si>
  <si>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</si>
  <si>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</si>
  <si>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</si>
  <si>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</si>
  <si>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</si>
  <si>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</si>
  <si>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</si>
  <si>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</si>
  <si>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</si>
  <si>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</si>
  <si>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</si>
  <si>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</si>
  <si>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</si>
  <si>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</si>
  <si>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</si>
  <si>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</si>
  <si>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</si>
  <si>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</si>
  <si>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</si>
  <si>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</si>
  <si>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</si>
  <si>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</si>
  <si>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</si>
  <si>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</si>
  <si>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</si>
  <si>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</si>
  <si>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</si>
  <si>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</si>
  <si>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</si>
  <si>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</si>
  <si>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</si>
  <si>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</si>
  <si>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</si>
  <si>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</si>
  <si>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</si>
  <si>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</si>
  <si>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</si>
  <si>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</si>
  <si>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</si>
  <si>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</si>
  <si>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</si>
  <si>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</si>
  <si>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</si>
  <si>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</si>
  <si>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</si>
  <si>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</si>
  <si>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</si>
  <si>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</si>
  <si>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</si>
  <si>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</si>
  <si>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</si>
  <si>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</si>
  <si>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</si>
  <si>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</si>
  <si>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</si>
  <si>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</si>
  <si>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</si>
  <si>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</si>
  <si>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</si>
  <si>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</si>
  <si>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</si>
  <si>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</si>
  <si>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</si>
  <si>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</si>
  <si>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</si>
  <si>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</si>
  <si>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</si>
  <si>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</si>
  <si>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</si>
  <si>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</si>
  <si>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</si>
  <si>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</si>
  <si>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</si>
  <si>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</si>
  <si>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</si>
  <si>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</si>
  <si>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</si>
  <si>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</si>
  <si>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</si>
  <si>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</si>
  <si>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</si>
  <si>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</si>
  <si>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</si>
  <si>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</si>
  <si>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</si>
  <si>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</si>
  <si>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</si>
  <si>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</si>
  <si>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</si>
  <si>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</si>
  <si>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</si>
  <si>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</si>
  <si>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</si>
  <si>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</si>
  <si>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</si>
  <si>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</si>
  <si>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</si>
  <si>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</si>
  <si>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</si>
  <si>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</si>
  <si>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</si>
  <si>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</si>
  <si>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</si>
  <si>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</si>
  <si>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</si>
  <si>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</si>
  <si>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</si>
  <si>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</si>
  <si>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</si>
  <si>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</si>
  <si>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</si>
  <si>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</si>
  <si>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</si>
  <si>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</si>
  <si>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</si>
  <si>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</si>
  <si>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</si>
  <si>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</si>
  <si>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</si>
  <si>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</si>
  <si>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</si>
  <si>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</si>
  <si>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</si>
  <si>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</si>
  <si>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</si>
  <si>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</si>
  <si>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</si>
  <si>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</si>
  <si>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</si>
  <si>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</si>
  <si>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</si>
  <si>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</si>
  <si>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</si>
  <si>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</si>
  <si>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</si>
  <si>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</si>
  <si>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</si>
  <si>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</si>
  <si>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</si>
  <si>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</si>
  <si>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</si>
  <si>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</si>
  <si>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</si>
  <si>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</si>
  <si>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</si>
  <si>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</si>
  <si>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</si>
  <si>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</si>
  <si>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</si>
  <si>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</si>
  <si>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</si>
  <si>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</si>
  <si>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</si>
  <si>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</si>
  <si>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</si>
  <si>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</si>
  <si>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</si>
  <si>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</si>
  <si>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</si>
  <si>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</si>
  <si>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</si>
  <si>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</si>
  <si>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</si>
  <si>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</si>
  <si>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</si>
  <si>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</si>
  <si>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</si>
  <si>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</si>
  <si>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</si>
  <si>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</si>
  <si>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</si>
  <si>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</si>
  <si>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</si>
  <si>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</si>
  <si>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</si>
  <si>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</si>
  <si>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</si>
  <si>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</si>
  <si>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</si>
  <si>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</si>
  <si>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</si>
  <si>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</si>
  <si>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</si>
  <si>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</si>
  <si>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</si>
  <si>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</si>
  <si>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</si>
  <si>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</si>
  <si>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</si>
  <si>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</si>
  <si>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</si>
  <si>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</si>
  <si>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</si>
  <si>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</si>
  <si>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</si>
  <si>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</si>
  <si>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</si>
  <si>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</si>
  <si>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</si>
  <si>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</si>
  <si>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</si>
  <si>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</si>
  <si>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</si>
  <si>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</si>
  <si>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</si>
  <si>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</si>
  <si>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</si>
  <si>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</si>
  <si>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</si>
  <si>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</si>
  <si>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</si>
  <si>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</si>
  <si>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</si>
  <si>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</si>
  <si>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</si>
  <si>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</si>
  <si>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</si>
  <si>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</si>
  <si>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</si>
  <si>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</si>
  <si>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</si>
  <si>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</si>
  <si>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</si>
  <si>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</si>
  <si>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</si>
  <si>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</si>
  <si>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</si>
  <si>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</si>
  <si>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</si>
  <si>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</si>
  <si>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</si>
  <si>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</si>
  <si>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</si>
  <si>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</si>
  <si>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</si>
  <si>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</si>
  <si>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</si>
  <si>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</si>
  <si>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</si>
  <si>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</si>
  <si>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</si>
  <si>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</si>
  <si>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</si>
  <si>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</si>
  <si>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</si>
  <si>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</si>
  <si>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</si>
  <si>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</si>
  <si>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</si>
  <si>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</si>
  <si>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</si>
  <si>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</si>
  <si>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</si>
  <si>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</si>
  <si>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</si>
  <si>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</si>
  <si>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</si>
  <si>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</si>
  <si>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</si>
  <si>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</si>
  <si>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</si>
  <si>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</si>
  <si>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</si>
  <si>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</si>
  <si>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</si>
  <si>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</si>
  <si>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</si>
  <si>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</si>
  <si>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</si>
  <si>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</si>
  <si>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</si>
  <si>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</si>
  <si>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</si>
  <si>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</si>
  <si>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</si>
  <si>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</si>
  <si>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</si>
  <si>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</si>
  <si>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</si>
  <si>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</si>
  <si>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</si>
  <si>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</si>
  <si>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</si>
  <si>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</si>
  <si>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</si>
  <si>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</si>
  <si>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</si>
  <si>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</si>
  <si>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</si>
  <si>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</si>
  <si>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</si>
  <si>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</si>
  <si>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</si>
  <si>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</si>
  <si>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</si>
  <si>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</si>
  <si>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</si>
  <si>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</si>
  <si>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</si>
  <si>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</si>
  <si>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</si>
  <si>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</si>
  <si>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</si>
  <si>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</si>
  <si>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</si>
  <si>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</si>
  <si>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</si>
  <si>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</si>
  <si>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</si>
  <si>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</si>
  <si>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</si>
  <si>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</si>
  <si>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</si>
  <si>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</si>
  <si>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</si>
  <si>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</si>
  <si>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</si>
  <si>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</si>
  <si>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</si>
  <si>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</si>
  <si>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</si>
  <si>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</si>
  <si>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</si>
  <si>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</si>
  <si>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</si>
  <si>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</si>
  <si>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</si>
  <si>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</si>
  <si>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</si>
  <si>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</si>
  <si>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</si>
  <si>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</si>
  <si>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</si>
  <si>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</si>
  <si>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</si>
  <si>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</si>
  <si>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</si>
  <si>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</si>
  <si>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</si>
  <si>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</si>
  <si>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</si>
  <si>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</si>
  <si>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</si>
  <si>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</si>
  <si>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</si>
  <si>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</si>
  <si>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</si>
  <si>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</si>
  <si>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</si>
  <si>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</si>
  <si>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</si>
  <si>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</si>
  <si>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</si>
  <si>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</si>
  <si>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</si>
  <si>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</si>
  <si>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</si>
  <si>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</si>
  <si>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</si>
  <si>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</si>
  <si>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</si>
  <si>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</si>
  <si>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</si>
  <si>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</si>
  <si>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</si>
  <si>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</si>
  <si>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</si>
  <si>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</si>
  <si>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</si>
  <si>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</si>
  <si>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</si>
  <si>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</si>
  <si>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</si>
  <si>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</si>
  <si>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</si>
  <si>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</si>
  <si>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</si>
  <si>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</si>
  <si>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</si>
  <si>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</si>
  <si>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</si>
  <si>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</si>
  <si>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</si>
  <si>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</si>
  <si>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</si>
  <si>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</si>
  <si>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</si>
  <si>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</si>
  <si>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</si>
  <si>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</si>
  <si>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</si>
  <si>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</si>
  <si>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</si>
  <si>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</si>
  <si>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</si>
  <si>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</si>
  <si>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</si>
  <si>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</si>
  <si>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</si>
  <si>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</si>
  <si>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</si>
  <si>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</si>
  <si>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</si>
  <si>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</si>
  <si>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</si>
  <si>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</si>
  <si>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</si>
  <si>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</si>
  <si>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</si>
  <si>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</si>
  <si>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</si>
  <si>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</si>
  <si>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</si>
  <si>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</si>
  <si>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</si>
  <si>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</si>
  <si>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</si>
  <si>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</si>
  <si>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</si>
  <si>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</si>
  <si>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</si>
  <si>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</si>
  <si>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</si>
  <si>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</si>
  <si>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</si>
  <si>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</si>
  <si>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</si>
  <si>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</si>
  <si>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</si>
  <si>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</si>
  <si>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</si>
  <si>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</si>
  <si>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</si>
  <si>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</si>
  <si>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</si>
  <si>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</si>
  <si>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</si>
  <si>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</si>
  <si>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</si>
  <si>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</si>
  <si>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</si>
  <si>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</si>
  <si>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</si>
  <si>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</si>
  <si>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</si>
  <si>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</si>
  <si>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</si>
  <si>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</si>
  <si>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</si>
  <si>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</si>
  <si>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</si>
  <si>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</si>
  <si>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</si>
  <si>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</si>
  <si>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</si>
  <si>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</si>
  <si>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</si>
  <si>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</si>
  <si>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</si>
  <si>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</si>
  <si>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</si>
  <si>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</si>
  <si>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</si>
  <si>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</si>
  <si>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</si>
  <si>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</si>
  <si>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</si>
  <si>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</si>
  <si>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</si>
  <si>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</si>
  <si>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</si>
  <si>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</si>
  <si>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</si>
  <si>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</si>
  <si>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</si>
  <si>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</si>
  <si>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</si>
  <si>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</si>
  <si>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</si>
  <si>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</si>
  <si>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</si>
  <si>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</si>
  <si>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</si>
  <si>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</si>
  <si>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</si>
  <si>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</si>
  <si>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</si>
  <si>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</si>
  <si>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</si>
  <si>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</si>
  <si>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</si>
  <si>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</si>
  <si>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</si>
  <si>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</si>
  <si>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</si>
  <si>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</si>
  <si>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</si>
  <si>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</si>
  <si>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</si>
  <si>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</si>
  <si>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</si>
  <si>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</si>
  <si>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</si>
  <si>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</si>
  <si>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</si>
  <si>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</si>
  <si>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</si>
  <si>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</si>
  <si>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</si>
  <si>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</si>
  <si>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</si>
  <si>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</si>
  <si>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</si>
  <si>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</si>
  <si>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</si>
  <si>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</si>
  <si>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</si>
  <si>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</si>
  <si>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</si>
  <si>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</si>
  <si>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</si>
  <si>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</si>
  <si>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</si>
  <si>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</si>
  <si>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</si>
  <si>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</si>
  <si>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</si>
  <si>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</si>
  <si>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</si>
  <si>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</si>
  <si>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</si>
  <si>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</si>
  <si>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</si>
  <si>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</si>
  <si>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</si>
  <si>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</si>
  <si>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</si>
  <si>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</si>
  <si>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</si>
  <si>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</si>
  <si>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</si>
  <si>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</si>
  <si>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</si>
  <si>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</si>
  <si>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</si>
  <si>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</si>
  <si>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</si>
  <si>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</si>
  <si>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</si>
  <si>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</si>
  <si>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</si>
  <si>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</si>
  <si>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</si>
  <si>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</si>
  <si>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</si>
  <si>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</si>
  <si>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</si>
  <si>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</si>
  <si>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</si>
  <si>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</si>
  <si>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</si>
  <si>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</si>
  <si>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</si>
  <si>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</si>
  <si>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</si>
  <si>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</si>
  <si>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</si>
  <si>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</si>
  <si>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</si>
  <si>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</si>
  <si>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</si>
  <si>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</si>
  <si>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</si>
  <si>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</si>
  <si>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</si>
  <si>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</si>
  <si>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</si>
  <si>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</si>
  <si>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</si>
  <si>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</si>
  <si>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</si>
  <si>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</si>
  <si>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</si>
  <si>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</si>
  <si>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</si>
  <si>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</si>
  <si>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</si>
  <si>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</si>
  <si>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</si>
  <si>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</si>
  <si>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</si>
  <si>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</si>
  <si>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</si>
  <si>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</si>
  <si>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</si>
  <si>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</si>
  <si>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</si>
  <si>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</si>
  <si>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</si>
  <si>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</si>
  <si>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</si>
  <si>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</si>
  <si>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</si>
  <si>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</si>
  <si>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</si>
  <si>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</si>
  <si>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</si>
  <si>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</si>
  <si>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</si>
  <si>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</si>
  <si>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</si>
  <si>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</si>
  <si>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</si>
  <si>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</si>
  <si>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</si>
  <si>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</si>
  <si>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</si>
  <si>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</si>
  <si>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</si>
  <si>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</si>
  <si>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</si>
  <si>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</si>
  <si>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</si>
  <si>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</si>
  <si>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</si>
  <si>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</si>
  <si>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</si>
  <si>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</si>
  <si>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</si>
  <si>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</si>
  <si>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</si>
  <si>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</si>
  <si>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</si>
  <si>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</si>
  <si>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</si>
  <si>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</si>
  <si>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</si>
  <si>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</si>
  <si>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</si>
  <si>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</si>
  <si>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</si>
  <si>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</si>
  <si>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</si>
  <si>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</si>
  <si>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</si>
  <si>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</si>
  <si>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</si>
  <si>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</si>
  <si>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</si>
  <si>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</si>
  <si>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</si>
  <si>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</si>
  <si>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</si>
  <si>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</si>
  <si>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</si>
  <si>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</si>
  <si>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</si>
  <si>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</si>
  <si>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</si>
  <si>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</si>
  <si>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</si>
  <si>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</si>
  <si>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</si>
  <si>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</si>
  <si>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</si>
  <si>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</si>
  <si>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</si>
  <si>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</si>
  <si>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</si>
  <si>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</si>
  <si>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</si>
  <si>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</si>
  <si>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</si>
  <si>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</si>
  <si>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</si>
  <si>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</si>
  <si>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</si>
  <si>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</si>
  <si>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</si>
  <si>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</si>
  <si>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</si>
  <si>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</si>
  <si>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</si>
  <si>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</si>
  <si>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</si>
  <si>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</si>
  <si>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</si>
  <si>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</si>
  <si>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</si>
  <si>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</si>
  <si>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</si>
  <si>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</si>
  <si>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</si>
  <si>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</si>
  <si>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</si>
  <si>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</si>
  <si>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</si>
  <si>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</si>
  <si>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</si>
  <si>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</si>
  <si>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</si>
  <si>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</si>
  <si>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</si>
  <si>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</si>
  <si>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</si>
  <si>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</si>
  <si>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</si>
  <si>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</si>
  <si>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</si>
  <si>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</si>
  <si>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</si>
  <si>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</si>
  <si>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</si>
  <si>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</si>
  <si>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</si>
  <si>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</si>
  <si>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</si>
  <si>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</si>
  <si>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</si>
  <si>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</si>
  <si>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</si>
  <si>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</si>
  <si>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</si>
  <si>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</si>
  <si>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</si>
  <si>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</si>
  <si>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</si>
  <si>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</si>
  <si>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</si>
  <si>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</si>
  <si>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</si>
  <si>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</si>
  <si>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</si>
  <si>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</si>
  <si>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</si>
  <si>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</si>
  <si>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</si>
  <si>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</si>
  <si>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</si>
  <si>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</si>
  <si>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</si>
  <si>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</si>
  <si>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</si>
  <si>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</si>
  <si>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</si>
  <si>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</si>
  <si>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</si>
  <si>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</si>
  <si>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</si>
  <si>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</si>
  <si>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</si>
  <si>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</si>
  <si>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</si>
  <si>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</si>
  <si>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</si>
  <si>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</si>
  <si>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</si>
  <si>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</si>
  <si>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</si>
  <si>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</si>
  <si>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</si>
  <si>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</si>
  <si>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</si>
  <si>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</si>
  <si>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</si>
  <si>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</si>
  <si>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</si>
  <si>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</si>
  <si>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</si>
  <si>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</si>
  <si>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</si>
  <si>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</si>
  <si>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</si>
  <si>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</si>
  <si>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</si>
  <si>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</si>
  <si>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</si>
  <si>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</si>
  <si>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</si>
  <si>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</si>
  <si>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</si>
  <si>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</si>
  <si>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</si>
  <si>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</si>
  <si>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</si>
  <si>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</si>
  <si>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</si>
  <si>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</si>
  <si>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</si>
  <si>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</si>
  <si>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</si>
  <si>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</si>
  <si>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</si>
  <si>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</si>
  <si>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</si>
  <si>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</si>
  <si>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</si>
  <si>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</si>
  <si>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</si>
  <si>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</si>
  <si>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</si>
  <si>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</si>
  <si>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</si>
  <si>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</si>
  <si>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</si>
  <si>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</si>
  <si>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</si>
  <si>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</si>
  <si>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</si>
  <si>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</si>
  <si>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</si>
  <si>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</si>
  <si>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</si>
  <si>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</si>
  <si>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</si>
  <si>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</si>
  <si>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</si>
  <si>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</si>
  <si>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</si>
  <si>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</si>
  <si>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</si>
  <si>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</si>
  <si>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</si>
  <si>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</si>
  <si>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</si>
  <si>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</si>
  <si>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</si>
  <si>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</si>
  <si>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</si>
  <si>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</si>
  <si>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</si>
  <si>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</si>
  <si>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</si>
  <si>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</si>
  <si>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</si>
  <si>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</si>
  <si>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</si>
  <si>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</si>
  <si>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</si>
  <si>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</si>
  <si>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</si>
  <si>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</si>
  <si>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</si>
  <si>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</si>
  <si>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</si>
  <si>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</si>
  <si>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</si>
  <si>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</si>
  <si>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</si>
  <si>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</si>
  <si>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</si>
  <si>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</si>
  <si>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</si>
  <si>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</si>
  <si>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</si>
  <si>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</si>
  <si>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</si>
  <si>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</si>
  <si>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</si>
  <si>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</si>
  <si>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</si>
  <si>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</si>
  <si>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</si>
  <si>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</si>
  <si>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</si>
  <si>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</si>
  <si>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</si>
  <si>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</si>
  <si>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</si>
  <si>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</si>
  <si>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</si>
  <si>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</si>
  <si>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</si>
  <si>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</si>
  <si>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</si>
  <si>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</si>
  <si>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</si>
  <si>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</si>
  <si>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</si>
  <si>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</si>
  <si>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</si>
  <si>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</si>
  <si>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</si>
  <si>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</si>
  <si>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</si>
  <si>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</si>
  <si>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</si>
  <si>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</si>
  <si>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</si>
  <si>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</si>
  <si>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</si>
  <si>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</si>
  <si>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</si>
  <si>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</si>
  <si>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</si>
  <si>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</si>
  <si>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</si>
  <si>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</si>
  <si>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</si>
  <si>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</si>
  <si>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</si>
  <si>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</si>
  <si>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</si>
  <si>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</si>
  <si>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</si>
  <si>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</si>
  <si>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</si>
  <si>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</si>
  <si>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</si>
  <si>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</si>
  <si>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</si>
  <si>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</si>
  <si>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</si>
  <si>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</si>
  <si>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</si>
  <si>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</si>
  <si>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</si>
  <si>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</si>
  <si>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</si>
  <si>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</si>
  <si>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</si>
  <si>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</si>
  <si>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</si>
  <si>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</si>
  <si>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</si>
  <si>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</si>
  <si>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</si>
  <si>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</si>
  <si>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</si>
  <si>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</si>
  <si>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</si>
  <si>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</si>
  <si>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</si>
  <si>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</si>
  <si>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</si>
  <si>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</si>
  <si>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</si>
  <si>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</si>
  <si>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</si>
  <si>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</si>
  <si>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</si>
  <si>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</si>
  <si>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</si>
  <si>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</si>
  <si>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</si>
  <si>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</si>
  <si>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</si>
  <si>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</si>
  <si>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</si>
  <si>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</si>
  <si>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</si>
  <si>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</si>
  <si>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</si>
  <si>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</si>
  <si>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</si>
  <si>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</si>
  <si>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</si>
  <si>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</si>
  <si>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</si>
  <si>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</si>
  <si>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</si>
  <si>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</si>
  <si>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</si>
  <si>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</si>
  <si>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</si>
  <si>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</si>
  <si>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</si>
  <si>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</si>
  <si>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</si>
  <si>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</si>
  <si>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</si>
  <si>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</si>
  <si>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</si>
  <si>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</si>
  <si>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</si>
  <si>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</si>
  <si>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</si>
  <si>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</si>
  <si>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</si>
  <si>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</si>
  <si>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</si>
  <si>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</si>
  <si>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</si>
  <si>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</si>
  <si>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</si>
  <si>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</si>
  <si>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</si>
  <si>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</si>
  <si>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</si>
  <si>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</si>
  <si>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</si>
  <si>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</si>
  <si>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</si>
  <si>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</si>
  <si>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</si>
  <si>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</si>
  <si>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</si>
  <si>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</si>
  <si>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</si>
  <si>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</si>
  <si>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</si>
  <si>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</si>
  <si>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</si>
  <si>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</si>
  <si>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</si>
  <si>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</si>
  <si>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</si>
  <si>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</si>
  <si>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</si>
  <si>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</si>
  <si>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</si>
  <si>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</si>
  <si>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</si>
  <si>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</si>
  <si>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</si>
  <si>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</si>
  <si>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</si>
  <si>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</si>
  <si>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</si>
  <si>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</si>
  <si>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</si>
  <si>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</si>
  <si>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</si>
  <si>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</si>
  <si>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</si>
  <si>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</si>
  <si>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</si>
  <si>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</si>
  <si>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</si>
  <si>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</si>
  <si>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</si>
  <si>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</si>
  <si>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</si>
  <si>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</si>
  <si>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</si>
  <si>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</si>
  <si>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</si>
  <si>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</si>
  <si>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</si>
  <si>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</si>
  <si>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</si>
  <si>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</si>
  <si>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</si>
  <si>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</si>
  <si>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</si>
  <si>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</si>
  <si>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</si>
  <si>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</si>
  <si>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</si>
  <si>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</si>
  <si>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</si>
  <si>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</si>
  <si>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</si>
  <si>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</si>
  <si>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</si>
  <si>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</si>
  <si>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</si>
  <si>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</si>
  <si>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</si>
  <si>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</si>
  <si>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</si>
  <si>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</si>
  <si>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</si>
  <si>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</si>
  <si>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</si>
  <si>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</si>
  <si>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</si>
  <si>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</si>
  <si>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</si>
  <si>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</si>
  <si>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</si>
  <si>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</si>
  <si>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</si>
  <si>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</si>
  <si>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</si>
  <si>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</si>
  <si>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</si>
  <si>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</si>
  <si>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</si>
  <si>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</si>
  <si>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</si>
  <si>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</si>
  <si>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</si>
  <si>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</si>
  <si>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</si>
  <si>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</si>
  <si>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</si>
  <si>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</si>
  <si>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</si>
  <si>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</si>
  <si>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</si>
  <si>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</si>
  <si>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</si>
  <si>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</si>
  <si>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</si>
  <si>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</si>
  <si>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</si>
  <si>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</si>
  <si>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</si>
  <si>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</si>
  <si>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</si>
  <si>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</si>
  <si>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</si>
  <si>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</si>
  <si>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</si>
  <si>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</si>
  <si>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</si>
  <si>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</si>
  <si>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</si>
  <si>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</si>
  <si>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</si>
  <si>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</si>
  <si>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</si>
  <si>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</si>
  <si>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</si>
  <si>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</si>
  <si>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</si>
  <si>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</si>
  <si>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</si>
  <si>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</si>
  <si>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</si>
  <si>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</si>
  <si>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</si>
  <si>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</si>
  <si>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</si>
  <si>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</si>
  <si>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</si>
  <si>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</si>
  <si>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</si>
  <si>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</si>
  <si>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</si>
  <si>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</si>
  <si>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</si>
  <si>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</si>
  <si>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</si>
  <si>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</si>
  <si>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</si>
  <si>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</si>
  <si>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</si>
  <si>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</si>
  <si>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</si>
  <si>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</si>
  <si>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</si>
  <si>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</si>
  <si>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</si>
  <si>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</si>
  <si>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</si>
  <si>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</si>
  <si>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</si>
  <si>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</si>
  <si>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</si>
  <si>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</si>
  <si>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</si>
  <si>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</si>
  <si>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</si>
  <si>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</si>
  <si>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</si>
  <si>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</si>
  <si>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</si>
  <si>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</si>
  <si>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</si>
  <si>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</si>
  <si>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</si>
  <si>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</si>
  <si>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</si>
  <si>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</si>
  <si>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</si>
  <si>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</si>
  <si>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</si>
  <si>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</si>
  <si>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</si>
  <si>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</si>
  <si>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</si>
  <si>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</si>
  <si>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</si>
  <si>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</si>
  <si>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</si>
  <si>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</si>
  <si>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</si>
  <si>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</si>
  <si>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</si>
  <si>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</si>
  <si>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</si>
  <si>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</si>
  <si>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</si>
  <si>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</si>
  <si>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</si>
  <si>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</si>
  <si>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</si>
  <si>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</si>
  <si>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</si>
  <si>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</si>
  <si>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</si>
  <si>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</si>
  <si>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</si>
  <si>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</si>
  <si>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</si>
  <si>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</si>
  <si>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</si>
  <si>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</si>
  <si>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</si>
  <si>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</si>
  <si>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</si>
  <si>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</si>
  <si>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</si>
  <si>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</si>
  <si>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</si>
  <si>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</si>
  <si>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</si>
  <si>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</si>
  <si>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</si>
  <si>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</si>
  <si>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</si>
  <si>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</si>
  <si>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</si>
  <si>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</si>
  <si>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</si>
  <si>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</si>
  <si>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</si>
  <si>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</si>
  <si>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</si>
  <si>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</si>
  <si>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</si>
  <si>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</si>
  <si>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</si>
  <si>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</si>
  <si>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</si>
  <si>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</si>
  <si>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</si>
  <si>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</si>
  <si>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</si>
  <si>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</si>
  <si>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</si>
  <si>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</si>
  <si>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</si>
  <si>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</si>
  <si>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</si>
  <si>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</si>
  <si>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</si>
  <si>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</si>
  <si>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</si>
  <si>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</si>
  <si>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</si>
  <si>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</si>
  <si>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</si>
  <si>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</si>
  <si>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</si>
  <si>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</si>
  <si>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</si>
  <si>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</si>
  <si>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</si>
  <si>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</si>
  <si>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</si>
  <si>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</si>
  <si>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</si>
  <si>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</si>
  <si>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</si>
  <si>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</si>
  <si>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</si>
  <si>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</si>
  <si>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</si>
  <si>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</si>
  <si>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</si>
  <si>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</si>
  <si>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</si>
  <si>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</si>
  <si>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</si>
  <si>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</si>
  <si>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</si>
  <si>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</si>
  <si>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</si>
  <si>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</si>
  <si>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</si>
  <si>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</si>
  <si>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</si>
  <si>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</si>
  <si>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</si>
  <si>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</si>
  <si>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</si>
  <si>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</si>
  <si>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</si>
  <si>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</si>
  <si>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</si>
  <si>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</si>
  <si>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</si>
  <si>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</si>
  <si>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</si>
  <si>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</si>
  <si>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</si>
  <si>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</si>
  <si>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</si>
  <si>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</si>
  <si>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</si>
  <si>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</si>
  <si>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</si>
  <si>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</si>
  <si>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</si>
  <si>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</si>
  <si>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</si>
  <si>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</si>
  <si>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</si>
  <si>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</si>
  <si>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</si>
  <si>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</si>
  <si>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</si>
  <si>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</si>
  <si>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</si>
  <si>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</si>
  <si>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</si>
  <si>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</si>
  <si>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</si>
  <si>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</si>
  <si>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</si>
  <si>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</si>
  <si>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</si>
  <si>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</si>
  <si>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</si>
  <si>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</si>
  <si>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</si>
  <si>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</si>
  <si>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</si>
  <si>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</si>
  <si>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</si>
  <si>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</si>
  <si>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</si>
  <si>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</si>
  <si>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</si>
  <si>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</si>
  <si>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</si>
  <si>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</si>
  <si>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</si>
  <si>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</si>
  <si>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</si>
  <si>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</si>
  <si>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</si>
  <si>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</si>
  <si>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</si>
  <si>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</si>
  <si>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</si>
  <si>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</si>
  <si>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</si>
  <si>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</si>
  <si>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</si>
  <si>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</si>
  <si>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</si>
  <si>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</si>
  <si>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</si>
  <si>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</si>
  <si>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</si>
  <si>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</si>
  <si>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</si>
  <si>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</si>
  <si>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</si>
  <si>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</si>
  <si>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</si>
  <si>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</si>
  <si>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</si>
  <si>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</si>
  <si>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</si>
  <si>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</si>
  <si>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</si>
  <si>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</si>
  <si>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</si>
  <si>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</si>
  <si>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</si>
  <si>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</si>
  <si>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</si>
  <si>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</si>
  <si>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</si>
  <si>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</si>
  <si>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</si>
  <si>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</si>
  <si>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</si>
  <si>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</si>
  <si>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</si>
  <si>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</si>
  <si>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</si>
  <si>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</si>
  <si>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</si>
  <si>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</si>
  <si>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</si>
  <si>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</si>
  <si>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</si>
  <si>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</si>
  <si>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</si>
  <si>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</si>
  <si>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</si>
  <si>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</si>
  <si>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</si>
  <si>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</si>
  <si>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</si>
  <si>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</si>
  <si>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</si>
  <si>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</si>
  <si>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</si>
  <si>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</si>
  <si>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</si>
  <si>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</si>
  <si>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</si>
  <si>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</si>
  <si>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</si>
  <si>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</si>
  <si>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</si>
  <si>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</si>
  <si>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</si>
  <si>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</si>
  <si>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</si>
  <si>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</si>
  <si>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</si>
  <si>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</si>
  <si>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</si>
  <si>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</si>
  <si>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</si>
  <si>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</si>
  <si>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</si>
  <si>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</si>
  <si>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</si>
  <si>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</si>
  <si>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</si>
  <si>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</si>
  <si>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</si>
  <si>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</si>
  <si>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</si>
  <si>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</si>
  <si>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</si>
  <si>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</si>
  <si>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</si>
  <si>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</si>
  <si>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</si>
  <si>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</si>
  <si>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</si>
  <si>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</si>
  <si>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</si>
  <si>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</si>
  <si>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</si>
  <si>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</si>
  <si>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</si>
  <si>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</si>
  <si>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</si>
  <si>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</si>
  <si>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</si>
  <si>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</si>
  <si>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</si>
  <si>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</si>
  <si>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</si>
  <si>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</si>
  <si>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</si>
  <si>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</si>
  <si>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</si>
  <si>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</si>
  <si>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</si>
  <si>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</si>
  <si>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</si>
  <si>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</si>
  <si>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</si>
  <si>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</si>
  <si>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</si>
  <si>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</si>
  <si>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</si>
  <si>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</si>
  <si>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</si>
  <si>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</si>
  <si>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</si>
  <si>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</si>
  <si>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</si>
  <si>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</si>
  <si>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</si>
  <si>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</si>
  <si>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</si>
  <si>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</si>
  <si>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</si>
  <si>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</si>
  <si>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</si>
  <si>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</si>
  <si>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</si>
  <si>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</si>
  <si>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</si>
  <si>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</si>
  <si>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</si>
  <si>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</si>
  <si>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</si>
  <si>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</si>
  <si>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</si>
  <si>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</si>
  <si>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</si>
  <si>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</si>
  <si>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</si>
  <si>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</si>
  <si>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</si>
  <si>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</si>
  <si>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</si>
  <si>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</si>
  <si>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</si>
  <si>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</si>
  <si>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</si>
  <si>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</si>
  <si>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</si>
  <si>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</si>
  <si>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</si>
  <si>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</si>
  <si>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</si>
  <si>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</si>
  <si>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</si>
  <si>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</si>
  <si>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</si>
  <si>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</si>
  <si>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</si>
  <si>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</si>
  <si>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</si>
  <si>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</si>
  <si>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</si>
  <si>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</si>
  <si>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</si>
  <si>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</si>
  <si>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</si>
  <si>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</si>
  <si>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</si>
  <si>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</si>
  <si>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</si>
  <si>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</si>
  <si>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</si>
  <si>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</si>
  <si>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</si>
  <si>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</si>
  <si>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</si>
  <si>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</si>
  <si>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</si>
  <si>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</si>
  <si>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</si>
  <si>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</si>
  <si>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</si>
  <si>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</si>
  <si>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</si>
  <si>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</si>
  <si>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</si>
  <si>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</si>
  <si>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</si>
  <si>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</si>
  <si>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</si>
  <si>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</si>
  <si>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</si>
  <si>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</si>
  <si>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</si>
  <si>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</si>
  <si>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</si>
  <si>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</si>
  <si>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</si>
  <si>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</si>
  <si>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</si>
  <si>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</si>
  <si>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</si>
  <si>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</si>
  <si>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</si>
  <si>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</si>
  <si>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</si>
  <si>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</si>
  <si>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</si>
  <si>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</si>
  <si>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</si>
  <si>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</si>
  <si>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</si>
  <si>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</si>
  <si>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</si>
  <si>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</si>
  <si>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</si>
  <si>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</si>
  <si>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</si>
  <si>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</si>
  <si>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</si>
  <si>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</si>
  <si>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</si>
  <si>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</si>
  <si>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</si>
  <si>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</si>
  <si>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</si>
  <si>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</si>
  <si>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</si>
  <si>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</si>
  <si>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</si>
  <si>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</si>
  <si>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</si>
  <si>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</si>
  <si>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</si>
  <si>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</si>
  <si>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</si>
  <si>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</si>
  <si>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</si>
  <si>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</si>
  <si>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</si>
  <si>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</si>
  <si>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</si>
  <si>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</si>
  <si>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</si>
  <si>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</si>
  <si>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</si>
  <si>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</si>
  <si>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</si>
  <si>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</si>
  <si>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</si>
  <si>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</si>
  <si>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</si>
  <si>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</si>
  <si>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</si>
  <si>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</si>
  <si>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</si>
  <si>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</si>
  <si>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</si>
  <si>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</si>
  <si>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</si>
  <si>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</si>
  <si>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</si>
  <si>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</si>
  <si>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</si>
  <si>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</si>
  <si>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</si>
  <si>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</si>
  <si>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</si>
  <si>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</si>
  <si>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</si>
  <si>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</si>
  <si>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</si>
  <si>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</si>
  <si>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</si>
  <si>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</si>
  <si>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</si>
  <si>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</si>
  <si>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</si>
  <si>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</si>
  <si>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</si>
  <si>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</si>
  <si>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</si>
  <si>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</si>
  <si>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</si>
  <si>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</si>
  <si>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</si>
  <si>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</si>
  <si>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</si>
  <si>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</si>
  <si>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</si>
  <si>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</si>
  <si>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</si>
  <si>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</si>
  <si>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</si>
  <si>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</si>
  <si>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</si>
  <si>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</si>
  <si>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</si>
  <si>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</si>
  <si>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</si>
  <si>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</si>
  <si>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</si>
  <si>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</si>
  <si>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</si>
  <si>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</si>
  <si>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</si>
  <si>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</si>
  <si>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</si>
  <si>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</si>
  <si>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</si>
  <si>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</si>
  <si>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</si>
  <si>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</si>
  <si>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</si>
  <si>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</si>
  <si>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</si>
  <si>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</si>
  <si>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</si>
  <si>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</si>
  <si>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</si>
  <si>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</si>
  <si>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</si>
  <si>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</si>
  <si>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</si>
  <si>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</si>
  <si>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</si>
  <si>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</si>
  <si>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</si>
  <si>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</si>
  <si>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</si>
  <si>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</si>
  <si>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</si>
  <si>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</si>
  <si>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</si>
  <si>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</si>
  <si>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</si>
  <si>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</si>
  <si>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</si>
  <si>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</si>
  <si>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</si>
  <si>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</si>
  <si>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</si>
  <si>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</si>
  <si>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</si>
  <si>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</si>
  <si>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</si>
  <si>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</si>
  <si>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</si>
  <si>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</si>
  <si>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</si>
  <si>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</si>
  <si>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</si>
  <si>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</si>
  <si>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</si>
  <si>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</si>
  <si>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</si>
  <si>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</si>
  <si>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</si>
  <si>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</si>
  <si>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</si>
  <si>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</si>
  <si>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</si>
  <si>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</si>
  <si>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</si>
  <si>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</si>
  <si>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</si>
  <si>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</si>
  <si>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</si>
  <si>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</si>
  <si>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</si>
  <si>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</si>
  <si>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</si>
  <si>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</si>
  <si>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</si>
  <si>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</si>
  <si>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</si>
  <si>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</si>
  <si>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</si>
  <si>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</si>
  <si>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</si>
  <si>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</si>
  <si>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</si>
  <si>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</si>
  <si>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</si>
  <si>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</si>
  <si>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</si>
  <si>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</si>
  <si>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</si>
  <si>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</si>
  <si>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</si>
  <si>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</si>
  <si>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</si>
  <si>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</si>
  <si>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</si>
  <si>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</si>
  <si>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</si>
  <si>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</si>
  <si>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</si>
  <si>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</si>
  <si>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</si>
  <si>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</si>
  <si>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</si>
  <si>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</si>
  <si>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</si>
  <si>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</si>
  <si>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</si>
  <si>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</si>
  <si>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</si>
  <si>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</si>
  <si>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</si>
  <si>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</si>
  <si>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</si>
  <si>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</si>
  <si>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</si>
  <si>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</si>
  <si>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</si>
  <si>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</si>
  <si>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</si>
  <si>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</si>
  <si>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</si>
  <si>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</si>
  <si>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</si>
  <si>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</si>
  <si>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</si>
  <si>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</si>
  <si>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</si>
  <si>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</si>
  <si>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</si>
  <si>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</si>
  <si>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</si>
  <si>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</si>
  <si>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</si>
  <si>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</si>
  <si>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</si>
  <si>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</si>
  <si>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</si>
  <si>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</si>
  <si>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</si>
  <si>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</si>
  <si>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</si>
  <si>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</si>
  <si>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</si>
  <si>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</si>
  <si>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</si>
  <si>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</si>
  <si>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</si>
  <si>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</si>
  <si>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</si>
  <si>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</si>
  <si>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</si>
  <si>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</si>
  <si>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</si>
  <si>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</si>
  <si>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</si>
  <si>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</si>
  <si>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</si>
  <si>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</si>
  <si>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</si>
  <si>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</si>
  <si>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</si>
  <si>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</si>
  <si>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</si>
  <si>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</si>
  <si>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</si>
  <si>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</si>
  <si>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</si>
  <si>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</si>
  <si>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</si>
  <si>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</si>
  <si>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</si>
  <si>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</si>
  <si>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</si>
  <si>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</si>
  <si>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</si>
  <si>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</si>
  <si>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</si>
  <si>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</si>
  <si>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</si>
  <si>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</si>
  <si>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</si>
  <si>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</si>
  <si>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</si>
  <si>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</si>
  <si>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</si>
  <si>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</si>
  <si>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</si>
  <si>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</si>
  <si>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</si>
  <si>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</si>
  <si>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</si>
  <si>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</si>
  <si>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</si>
  <si>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</si>
  <si>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</si>
  <si>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</si>
  <si>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</si>
  <si>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</si>
  <si>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</si>
  <si>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</si>
  <si>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</si>
  <si>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</si>
  <si>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</si>
  <si>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</si>
  <si>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</si>
  <si>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</si>
  <si>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</si>
  <si>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</si>
  <si>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</si>
  <si>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</si>
  <si>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</si>
  <si>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</si>
  <si>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</si>
  <si>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</si>
  <si>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</si>
  <si>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</si>
  <si>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</si>
  <si>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</si>
  <si>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</si>
  <si>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</si>
  <si>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</si>
  <si>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</si>
  <si>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</si>
  <si>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</si>
  <si>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</si>
  <si>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</si>
  <si>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</si>
  <si>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</si>
  <si>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</si>
  <si>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</si>
  <si>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</si>
  <si>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</si>
  <si>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</si>
  <si>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</si>
  <si>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</si>
  <si>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</si>
  <si>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</si>
  <si>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</si>
  <si>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</si>
  <si>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</si>
  <si>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</si>
  <si>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</si>
  <si>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</si>
  <si>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</si>
  <si>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</si>
  <si>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</si>
  <si>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</si>
  <si>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</si>
  <si>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</si>
  <si>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</si>
  <si>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</si>
  <si>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</si>
  <si>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</si>
  <si>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</si>
  <si>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</si>
  <si>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</si>
  <si>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</si>
  <si>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</si>
  <si>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</si>
  <si>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</si>
  <si>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</si>
  <si>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</si>
  <si>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</si>
  <si>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</si>
  <si>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</si>
  <si>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</si>
  <si>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</si>
  <si>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</si>
  <si>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</si>
  <si>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</si>
  <si>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</si>
  <si>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</si>
  <si>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</si>
  <si>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</si>
  <si>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</si>
  <si>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</si>
  <si>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</si>
  <si>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</si>
  <si>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</si>
  <si>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</si>
  <si>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</si>
  <si>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</si>
  <si>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</si>
  <si>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</si>
  <si>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</si>
  <si>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</si>
  <si>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</si>
  <si>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</si>
  <si>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</si>
  <si>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</si>
  <si>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</si>
  <si>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</si>
  <si>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</si>
  <si>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</si>
  <si>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</si>
  <si>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</si>
  <si>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</si>
  <si>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</si>
  <si>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</si>
  <si>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</si>
  <si>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</si>
  <si>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</si>
  <si>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</si>
  <si>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</si>
  <si>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</si>
  <si>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</si>
  <si>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</si>
  <si>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</si>
  <si>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</si>
  <si>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</si>
  <si>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</si>
  <si>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</si>
  <si>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</si>
  <si>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</si>
  <si>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</si>
  <si>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</si>
  <si>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</si>
  <si>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</si>
  <si>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</si>
  <si>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</si>
  <si>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</si>
  <si>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</si>
  <si>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</si>
  <si>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</si>
  <si>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</si>
  <si>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</si>
  <si>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</si>
  <si>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</si>
  <si>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</si>
  <si>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</si>
  <si>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</si>
  <si>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</si>
  <si>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</si>
  <si>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</si>
  <si>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</si>
  <si>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</si>
  <si>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</si>
  <si>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</si>
  <si>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</si>
  <si>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</si>
  <si>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</si>
  <si>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</si>
  <si>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</si>
  <si>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</si>
  <si>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</si>
  <si>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</si>
  <si>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</si>
  <si>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</si>
  <si>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</si>
  <si>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</si>
  <si>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</si>
  <si>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</si>
  <si>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</si>
  <si>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</si>
  <si>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</si>
  <si>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</si>
  <si>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</si>
  <si>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</si>
  <si>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</si>
  <si>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</si>
  <si>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</si>
  <si>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</si>
  <si>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</si>
  <si>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</si>
  <si>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</si>
  <si>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</si>
  <si>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</si>
  <si>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</si>
  <si>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</si>
  <si>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</si>
  <si>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</si>
  <si>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</si>
  <si>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</si>
  <si>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</si>
  <si>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</si>
  <si>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</si>
  <si>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</si>
  <si>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</si>
  <si>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</si>
  <si>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</si>
  <si>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</si>
  <si>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</si>
  <si>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</si>
  <si>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</si>
  <si>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</si>
  <si>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</si>
  <si>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</si>
  <si>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</si>
  <si>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</si>
  <si>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</si>
  <si>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</si>
  <si>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</si>
  <si>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</si>
  <si>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</si>
  <si>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</si>
  <si>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</si>
  <si>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</si>
  <si>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</si>
  <si>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</si>
  <si>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</si>
  <si>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</si>
  <si>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</si>
  <si>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</si>
  <si>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</si>
  <si>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</si>
  <si>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</si>
  <si>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</si>
  <si>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</si>
  <si>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</si>
  <si>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</si>
  <si>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</si>
  <si>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</si>
  <si>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</si>
  <si>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</si>
  <si>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</si>
  <si>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</si>
  <si>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</si>
  <si>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</si>
  <si>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</si>
  <si>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</si>
  <si>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</si>
  <si>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</si>
  <si>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</si>
  <si>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</si>
  <si>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</si>
  <si>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</si>
  <si>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</si>
  <si>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</si>
  <si>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</si>
  <si>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</si>
  <si>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</si>
  <si>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</si>
  <si>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</si>
  <si>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</si>
  <si>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</si>
  <si>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</si>
  <si>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</si>
  <si>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</si>
  <si>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</si>
  <si>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</si>
  <si>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</si>
  <si>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</si>
  <si>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</si>
  <si>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</si>
  <si>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</si>
  <si>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</si>
  <si>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</si>
  <si>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</si>
  <si>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</si>
  <si>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</si>
  <si>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</si>
  <si>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</si>
  <si>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</si>
  <si>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</si>
  <si>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</si>
  <si>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</si>
  <si>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</si>
  <si>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</si>
  <si>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</si>
  <si>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</si>
  <si>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</si>
  <si>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</si>
  <si>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</si>
  <si>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</si>
  <si>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</si>
  <si>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</si>
  <si>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</si>
  <si>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</si>
  <si>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</si>
  <si>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</si>
  <si>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</si>
  <si>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</si>
  <si>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</si>
  <si>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</si>
  <si>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</si>
  <si>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</si>
  <si>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</si>
  <si>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</si>
  <si>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</si>
  <si>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</si>
  <si>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</si>
  <si>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</si>
  <si>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</si>
  <si>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</si>
  <si>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</si>
  <si>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</si>
  <si>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</si>
  <si>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</si>
  <si>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</si>
  <si>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</si>
  <si>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</si>
  <si>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</si>
  <si>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</si>
  <si>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</si>
  <si>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</si>
  <si>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</si>
  <si>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</si>
  <si>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</si>
  <si>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</si>
  <si>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</si>
  <si>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</si>
  <si>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</si>
  <si>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</si>
  <si>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</si>
  <si>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</si>
  <si>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</si>
  <si>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</si>
  <si>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</si>
  <si>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</si>
  <si>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</si>
  <si>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</si>
  <si>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</si>
  <si>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</si>
  <si>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</si>
  <si>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</si>
  <si>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</si>
  <si>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</si>
  <si>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</si>
  <si>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</si>
  <si>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</si>
  <si>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</si>
  <si>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</si>
  <si>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</si>
  <si>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</si>
  <si>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</si>
  <si>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</si>
  <si>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</si>
  <si>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</si>
  <si>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</si>
  <si>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</si>
  <si>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</si>
  <si>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</si>
  <si>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</si>
  <si>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</si>
  <si>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</si>
  <si>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</si>
  <si>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</si>
  <si>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</si>
  <si>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</si>
  <si>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</si>
  <si>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</si>
  <si>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</si>
  <si>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</si>
  <si>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</si>
  <si>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</si>
  <si>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</si>
  <si>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</si>
  <si>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</si>
  <si>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</si>
  <si>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</si>
  <si>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</si>
  <si>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</si>
  <si>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</si>
  <si>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</si>
  <si>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</si>
  <si>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</si>
  <si>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</si>
  <si>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</si>
  <si>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</si>
  <si>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</si>
  <si>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</si>
  <si>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</si>
  <si>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</si>
  <si>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</si>
  <si>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</si>
  <si>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</si>
  <si>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</si>
  <si>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</si>
  <si>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</si>
  <si>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</si>
  <si>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</si>
  <si>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</si>
  <si>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</si>
  <si>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</si>
  <si>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</si>
  <si>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</si>
  <si>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</si>
  <si>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</si>
  <si>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</si>
  <si>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</si>
  <si>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</si>
  <si>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</si>
  <si>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</si>
  <si>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</si>
  <si>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</si>
  <si>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</si>
  <si>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</si>
  <si>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</si>
  <si>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</si>
  <si>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</si>
  <si>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</si>
  <si>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</si>
  <si>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</si>
  <si>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</si>
  <si>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</si>
  <si>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</si>
  <si>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</si>
  <si>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</si>
  <si>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</si>
  <si>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</si>
  <si>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</si>
  <si>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</si>
  <si>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</si>
  <si>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</si>
  <si>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</si>
  <si>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</si>
  <si>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</si>
  <si>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</si>
  <si>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</si>
  <si>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</si>
  <si>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</si>
  <si>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</si>
  <si>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</si>
  <si>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</si>
  <si>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</si>
  <si>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</si>
  <si>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</si>
  <si>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</si>
  <si>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</si>
  <si>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</si>
  <si>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</si>
  <si>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</si>
  <si>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</si>
  <si>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</si>
  <si>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</si>
  <si>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</si>
  <si>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</si>
  <si>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</si>
  <si>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</si>
  <si>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</si>
  <si>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</si>
  <si>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</si>
  <si>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</si>
  <si>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</si>
  <si>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</si>
  <si>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</si>
  <si>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</si>
  <si>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</si>
  <si>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</si>
  <si>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</si>
  <si>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</si>
  <si>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</si>
  <si>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</si>
  <si>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</si>
  <si>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</si>
  <si>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</si>
  <si>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</si>
  <si>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</si>
  <si>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</si>
  <si>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</si>
  <si>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</si>
  <si>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</si>
  <si>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</si>
  <si>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</si>
  <si>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</si>
  <si>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</si>
  <si>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</si>
  <si>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</si>
  <si>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</si>
  <si>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</si>
  <si>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</si>
  <si>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</si>
  <si>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</si>
  <si>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</si>
  <si>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</si>
  <si>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</si>
  <si>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</si>
  <si>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</si>
  <si>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</si>
  <si>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</si>
  <si>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</si>
  <si>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</si>
  <si>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</si>
  <si>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</si>
  <si>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</si>
  <si>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</si>
  <si>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</si>
  <si>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</si>
  <si>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</si>
  <si>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</si>
  <si>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</si>
  <si>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</si>
  <si>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</si>
  <si>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</si>
  <si>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</si>
  <si>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</si>
  <si>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</si>
  <si>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</si>
  <si>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</si>
  <si>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</si>
  <si>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</si>
  <si>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</si>
  <si>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</si>
  <si>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</si>
  <si>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</si>
  <si>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</si>
  <si>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</si>
  <si>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</si>
  <si>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</si>
  <si>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</si>
  <si>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</si>
  <si>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</si>
  <si>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</si>
  <si>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</si>
  <si>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</si>
  <si>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</si>
  <si>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</si>
  <si>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</si>
  <si>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</si>
  <si>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</si>
  <si>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</si>
  <si>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</si>
  <si>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</si>
  <si>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</si>
  <si>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</si>
  <si>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</si>
  <si>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</si>
  <si>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</si>
  <si>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</si>
  <si>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</si>
  <si>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</si>
  <si>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</si>
  <si>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</si>
  <si>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</si>
  <si>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</si>
  <si>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</si>
  <si>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</si>
  <si>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</si>
  <si>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</si>
  <si>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</si>
  <si>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</si>
  <si>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</si>
  <si>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</si>
  <si>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</si>
  <si>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</si>
  <si>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</si>
  <si>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</si>
  <si>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</si>
  <si>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</si>
  <si>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</si>
  <si>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</si>
  <si>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</si>
  <si>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</si>
  <si>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</si>
  <si>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</si>
  <si>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</si>
  <si>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</si>
  <si>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</si>
  <si>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</si>
  <si>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</si>
  <si>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</si>
  <si>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</si>
  <si>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</si>
  <si>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</si>
  <si>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</si>
  <si>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</si>
  <si>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</si>
  <si>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</si>
  <si>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</si>
  <si>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</si>
  <si>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</si>
  <si>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</si>
  <si>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</si>
  <si>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</si>
  <si>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</si>
  <si>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</si>
  <si>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</si>
  <si>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</si>
  <si>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</si>
  <si>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</si>
  <si>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</si>
  <si>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</si>
  <si>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</si>
  <si>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</si>
  <si>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</si>
  <si>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</si>
  <si>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</si>
  <si>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</si>
  <si>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</si>
  <si>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</si>
  <si>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</si>
  <si>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</si>
  <si>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</si>
  <si>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</si>
  <si>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</si>
  <si>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</si>
  <si>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</si>
  <si>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</si>
  <si>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</si>
  <si>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</si>
  <si>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</si>
  <si>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</si>
  <si>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</si>
  <si>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</si>
  <si>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</si>
  <si>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</si>
  <si>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</si>
  <si>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</si>
  <si>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</si>
  <si>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</si>
  <si>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</si>
  <si>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</si>
  <si>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</si>
  <si>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</si>
  <si>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</si>
  <si>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</si>
  <si>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</si>
  <si>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</si>
  <si>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</si>
  <si>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</si>
  <si>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</si>
  <si>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</si>
  <si>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</si>
  <si>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</si>
  <si>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</si>
  <si>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</si>
  <si>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</si>
  <si>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</si>
  <si>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</si>
  <si>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</si>
  <si>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</si>
  <si>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</si>
  <si>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</si>
  <si>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</si>
  <si>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</si>
  <si>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</si>
  <si>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</si>
  <si>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</si>
  <si>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</si>
  <si>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</si>
  <si>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</si>
  <si>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</si>
  <si>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</si>
  <si>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</si>
  <si>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</si>
  <si>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</si>
  <si>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</si>
  <si>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</si>
  <si>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</si>
  <si>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</si>
  <si>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</si>
  <si>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</si>
  <si>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</si>
  <si>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</si>
  <si>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</si>
  <si>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</si>
  <si>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</si>
  <si>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</si>
  <si>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</si>
  <si>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</si>
  <si>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</si>
  <si>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</si>
  <si>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</si>
  <si>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</si>
  <si>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</si>
  <si>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</si>
  <si>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</si>
  <si>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</si>
  <si>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</si>
  <si>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</si>
  <si>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</si>
  <si>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</si>
  <si>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</si>
  <si>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</si>
  <si>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</si>
  <si>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</si>
  <si>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</si>
  <si>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</si>
  <si>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</si>
  <si>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</si>
  <si>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</si>
  <si>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</si>
  <si>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</si>
  <si>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</si>
  <si>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</si>
  <si>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</si>
  <si>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</si>
  <si>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</si>
  <si>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</si>
  <si>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</si>
  <si>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</si>
  <si>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</si>
  <si>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</si>
  <si>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</si>
  <si>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</si>
  <si>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</si>
  <si>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</si>
  <si>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</si>
  <si>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</si>
  <si>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</si>
  <si>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</si>
  <si>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</si>
  <si>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</si>
  <si>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</si>
  <si>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</si>
  <si>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</si>
  <si>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</si>
  <si>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</si>
  <si>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</si>
  <si>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</si>
  <si>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</si>
  <si>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</si>
  <si>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</si>
  <si>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</si>
  <si>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</si>
  <si>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</si>
  <si>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</si>
  <si>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</si>
  <si>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</si>
  <si>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</si>
  <si>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</si>
  <si>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</si>
  <si>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</si>
  <si>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</si>
  <si>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</si>
  <si>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</si>
  <si>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</si>
  <si>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</si>
  <si>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</si>
  <si>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</si>
  <si>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</si>
  <si>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</si>
  <si>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</si>
  <si>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</si>
  <si>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</si>
  <si>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</si>
  <si>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</si>
  <si>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</si>
  <si>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</si>
  <si>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</si>
  <si>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</si>
  <si>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</si>
  <si>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</si>
  <si>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</si>
  <si>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</si>
  <si>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</si>
  <si>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</si>
  <si>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</si>
  <si>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</si>
  <si>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</si>
  <si>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</si>
  <si>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</si>
  <si>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</si>
  <si>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</si>
  <si>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</si>
  <si>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</si>
  <si>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</si>
  <si>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</si>
  <si>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</si>
  <si>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</si>
  <si>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</si>
  <si>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</si>
  <si>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</si>
  <si>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</si>
  <si>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</si>
  <si>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</si>
  <si>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</si>
  <si>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</si>
  <si>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</si>
  <si>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</si>
  <si>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</si>
  <si>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</si>
  <si>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</si>
  <si>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</si>
  <si>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</si>
  <si>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</si>
  <si>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</si>
  <si>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</si>
  <si>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</si>
  <si>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</si>
  <si>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</si>
  <si>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</si>
  <si>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</si>
  <si>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</si>
  <si>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</si>
  <si>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</si>
  <si>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</si>
  <si>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</si>
  <si>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</si>
  <si>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</si>
  <si>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</si>
  <si>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</si>
  <si>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</si>
  <si>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</si>
  <si>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</si>
  <si>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</si>
  <si>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</si>
  <si>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</si>
  <si>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</si>
  <si>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</si>
  <si>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</si>
  <si>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</si>
  <si>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</si>
  <si>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</si>
  <si>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</si>
  <si>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</si>
  <si>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</si>
  <si>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</si>
  <si>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</si>
  <si>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</si>
  <si>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</si>
  <si>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</si>
  <si>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</si>
  <si>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</si>
  <si>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</si>
  <si>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</si>
  <si>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</si>
  <si>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</si>
  <si>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</si>
  <si>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</si>
  <si>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</si>
  <si>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</si>
  <si>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</si>
  <si>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</si>
  <si>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</si>
  <si>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</si>
  <si>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</si>
  <si>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</si>
  <si>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</si>
  <si>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</si>
  <si>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</si>
  <si>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</si>
  <si>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</si>
  <si>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</si>
  <si>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</si>
  <si>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</si>
  <si>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</si>
  <si>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</si>
  <si>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</si>
  <si>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</si>
  <si>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</si>
  <si>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</si>
  <si>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</si>
  <si>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</si>
  <si>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</si>
  <si>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</si>
  <si>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</si>
  <si>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</si>
  <si>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</si>
  <si>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</si>
  <si>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</si>
  <si>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</si>
  <si>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</si>
  <si>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</si>
  <si>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</si>
  <si>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</si>
  <si>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</si>
  <si>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</si>
  <si>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</si>
  <si>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</si>
  <si>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</si>
  <si>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</si>
  <si>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</si>
  <si>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</si>
  <si>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</si>
  <si>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</si>
  <si>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</si>
  <si>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</si>
  <si>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</si>
  <si>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</si>
  <si>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</si>
  <si>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</si>
  <si>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</si>
  <si>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</si>
  <si>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</si>
  <si>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</si>
  <si>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</si>
  <si>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</si>
  <si>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</si>
  <si>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</si>
  <si>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</si>
  <si>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</si>
  <si>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</si>
  <si>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</si>
  <si>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</si>
  <si>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</si>
  <si>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</si>
  <si>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</si>
  <si>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</si>
  <si>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</si>
  <si>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</si>
  <si>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</si>
  <si>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</si>
  <si>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</si>
  <si>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</si>
  <si>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</si>
  <si>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</si>
  <si>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</si>
  <si>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</si>
  <si>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</si>
  <si>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</si>
  <si>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</si>
  <si>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</si>
  <si>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</si>
  <si>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</si>
  <si>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</si>
  <si>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</si>
  <si>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</si>
  <si>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</si>
  <si>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</si>
  <si>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</si>
  <si>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</si>
  <si>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</si>
  <si>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</si>
  <si>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</si>
  <si>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</si>
  <si>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</si>
  <si>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</si>
  <si>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</si>
  <si>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</si>
  <si>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</si>
  <si>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</si>
  <si>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</si>
  <si>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</si>
  <si>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</si>
  <si>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</si>
  <si>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</si>
  <si>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</si>
  <si>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</si>
  <si>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</si>
  <si>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</si>
  <si>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</si>
  <si>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</si>
  <si>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</si>
  <si>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</si>
  <si>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</si>
  <si>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</si>
  <si>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</si>
  <si>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</si>
  <si>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</si>
  <si>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</si>
  <si>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</si>
  <si>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</si>
  <si>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</si>
  <si>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</si>
  <si>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</si>
  <si>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</si>
  <si>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</si>
  <si>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</si>
  <si>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</si>
  <si>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</si>
  <si>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</si>
  <si>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</si>
  <si>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</si>
  <si>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</si>
  <si>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</si>
  <si>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</si>
  <si>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</si>
  <si>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</si>
  <si>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</si>
  <si>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</si>
  <si>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</si>
  <si>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</si>
  <si>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</si>
  <si>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</si>
  <si>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</si>
  <si>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</si>
  <si>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</si>
  <si>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</si>
  <si>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</si>
  <si>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</si>
  <si>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</si>
  <si>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</si>
  <si>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</si>
  <si>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</si>
  <si>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</si>
  <si>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</si>
  <si>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</si>
  <si>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</si>
  <si>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</si>
  <si>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</si>
  <si>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</si>
  <si>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</si>
  <si>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</si>
  <si>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</si>
  <si>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</si>
  <si>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</si>
  <si>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</si>
  <si>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</si>
  <si>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</si>
  <si>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</si>
  <si>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</si>
  <si>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</si>
  <si>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</si>
  <si>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</si>
  <si>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</si>
  <si>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</si>
  <si>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</si>
  <si>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</si>
  <si>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</si>
  <si>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</si>
  <si>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</si>
  <si>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</si>
  <si>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</si>
  <si>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</si>
  <si>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</si>
  <si>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</si>
  <si>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</si>
  <si>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</si>
  <si>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</si>
  <si>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</si>
  <si>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</si>
  <si>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</si>
  <si>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</si>
  <si>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</si>
  <si>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</si>
  <si>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</si>
  <si>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</si>
  <si>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</si>
  <si>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</si>
  <si>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</si>
  <si>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</si>
  <si>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</si>
  <si>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</si>
  <si>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</si>
  <si>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</si>
  <si>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</si>
  <si>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</si>
  <si>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</si>
  <si>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</si>
  <si>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</si>
  <si>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</si>
  <si>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</si>
  <si>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</si>
  <si>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</si>
  <si>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</si>
  <si>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</si>
  <si>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</si>
  <si>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</si>
  <si>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</si>
  <si>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</si>
  <si>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</si>
  <si>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</si>
  <si>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</si>
  <si>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</si>
  <si>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</si>
  <si>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</si>
  <si>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</si>
  <si>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</si>
  <si>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</si>
  <si>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</si>
  <si>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</si>
  <si>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</si>
  <si>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</si>
  <si>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</si>
  <si>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</si>
  <si>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</si>
  <si>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</si>
  <si>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</si>
  <si>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</si>
  <si>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</si>
  <si>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</si>
  <si>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</si>
  <si>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</si>
  <si>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</si>
  <si>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</si>
  <si>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</si>
  <si>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</si>
  <si>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</si>
  <si>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</si>
  <si>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</si>
  <si>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</si>
  <si>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</si>
  <si>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</si>
  <si>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</si>
  <si>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</si>
  <si>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</si>
  <si>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</si>
  <si>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</si>
  <si>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</si>
  <si>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</si>
  <si>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</si>
  <si>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</si>
  <si>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</si>
  <si>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</si>
  <si>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</si>
  <si>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</si>
  <si>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</si>
  <si>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</si>
  <si>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</si>
  <si>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</si>
  <si>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</si>
  <si>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</si>
  <si>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</si>
  <si>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</si>
  <si>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</si>
  <si>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</si>
  <si>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</si>
  <si>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</si>
  <si>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</si>
  <si>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</si>
  <si>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</si>
  <si>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</si>
  <si>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</si>
  <si>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</si>
  <si>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</si>
  <si>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</si>
  <si>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</si>
  <si>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</si>
  <si>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</si>
  <si>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</si>
  <si>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</si>
  <si>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</si>
  <si>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</si>
  <si>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</si>
  <si>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</si>
  <si>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</si>
  <si>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</si>
  <si>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</si>
  <si>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</si>
  <si>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</si>
  <si>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</si>
  <si>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</si>
  <si>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</si>
  <si>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</si>
  <si>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</si>
  <si>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</si>
  <si>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</si>
  <si>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</si>
  <si>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</si>
  <si>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</si>
  <si>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</si>
  <si>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</si>
  <si>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</si>
  <si>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</si>
  <si>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</si>
  <si>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</si>
  <si>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</si>
  <si>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</si>
  <si>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</si>
  <si>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</si>
  <si>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</si>
  <si>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</si>
  <si>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</si>
  <si>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</si>
  <si>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</si>
  <si>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</si>
  <si>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</si>
  <si>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</si>
  <si>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</si>
  <si>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</si>
  <si>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</si>
  <si>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</si>
  <si>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</si>
  <si>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</si>
  <si>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</si>
  <si>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</si>
  <si>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</si>
  <si>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</si>
  <si>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</si>
  <si>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</si>
  <si>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</si>
  <si>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</si>
  <si>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</si>
  <si>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</si>
  <si>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</si>
  <si>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</si>
  <si>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</si>
  <si>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</si>
  <si>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</si>
  <si>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</si>
  <si>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</si>
  <si>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</si>
  <si>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</si>
  <si>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</si>
  <si>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</si>
  <si>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</si>
  <si>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</si>
  <si>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</si>
  <si>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</si>
  <si>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</si>
  <si>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</si>
  <si>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</si>
  <si>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</si>
  <si>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</si>
  <si>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</si>
  <si>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</si>
  <si>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</si>
  <si>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</si>
  <si>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</si>
  <si>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</si>
  <si>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</si>
  <si>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</si>
  <si>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</si>
  <si>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</si>
  <si>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</si>
  <si>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</si>
  <si>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</si>
  <si>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</si>
  <si>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</si>
  <si>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</si>
  <si>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</si>
  <si>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</si>
  <si>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</si>
  <si>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</si>
  <si>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</si>
  <si>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</si>
  <si>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</si>
  <si>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</si>
  <si>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</si>
  <si>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</si>
  <si>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</si>
  <si>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</si>
  <si>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</si>
  <si>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</si>
  <si>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</si>
  <si>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</si>
  <si>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</si>
  <si>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</si>
  <si>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</si>
  <si>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</si>
  <si>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</si>
  <si>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</si>
  <si>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</si>
  <si>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</si>
  <si>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</si>
  <si>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</si>
  <si>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</si>
  <si>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</si>
  <si>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</si>
  <si>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</si>
  <si>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</si>
  <si>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</si>
  <si>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</si>
  <si>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</si>
  <si>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</si>
  <si>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</si>
  <si>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</si>
  <si>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</si>
  <si>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</si>
  <si>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</si>
  <si>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</si>
  <si>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</si>
  <si>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</si>
  <si>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</si>
  <si>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</si>
  <si>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</si>
  <si>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</si>
  <si>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</si>
  <si>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</si>
  <si>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</si>
  <si>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</si>
  <si>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</si>
  <si>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</si>
  <si>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</si>
  <si>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</si>
  <si>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</si>
  <si>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</si>
  <si>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</si>
  <si>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</si>
  <si>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</si>
  <si>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</si>
  <si>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</si>
  <si>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</si>
  <si>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</si>
  <si>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</si>
  <si>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</si>
  <si>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</si>
  <si>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</si>
  <si>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</si>
  <si>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</si>
  <si>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</si>
  <si>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</si>
  <si>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</si>
  <si>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</si>
  <si>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</si>
  <si>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</si>
  <si>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</si>
  <si>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</si>
  <si>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</si>
  <si>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</si>
  <si>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</si>
  <si>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</si>
  <si>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</si>
  <si>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</si>
  <si>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</si>
  <si>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</si>
  <si>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</si>
  <si>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</si>
  <si>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</si>
  <si>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</si>
  <si>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</si>
  <si>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</si>
  <si>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</si>
  <si>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</si>
  <si>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</si>
  <si>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</si>
  <si>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</si>
  <si>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</si>
  <si>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</si>
  <si>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</si>
  <si>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</si>
  <si>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</si>
  <si>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</si>
  <si>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</si>
  <si>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</si>
  <si>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</si>
  <si>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</si>
  <si>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</si>
  <si>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</si>
  <si>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</si>
  <si>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</si>
  <si>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</si>
  <si>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</si>
  <si>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</si>
  <si>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</si>
  <si>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</si>
  <si>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</si>
  <si>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</si>
  <si>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</si>
  <si>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</si>
  <si>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</si>
  <si>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</si>
  <si>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</si>
  <si>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</si>
  <si>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</si>
  <si>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</si>
  <si>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</si>
  <si>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</si>
  <si>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</si>
  <si>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</si>
  <si>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</si>
  <si>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</si>
  <si>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</si>
  <si>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</si>
  <si>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</si>
  <si>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</si>
  <si>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</si>
  <si>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</si>
  <si>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</si>
  <si>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</si>
  <si>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</si>
  <si>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</si>
  <si>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</si>
  <si>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</si>
  <si>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</si>
  <si>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</si>
  <si>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</si>
  <si>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</si>
  <si>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</si>
  <si>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</si>
  <si>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</si>
  <si>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</si>
  <si>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</si>
  <si>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</si>
  <si>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</si>
  <si>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</si>
  <si>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</si>
  <si>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</si>
  <si>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</si>
  <si>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</si>
  <si>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</si>
  <si>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</si>
  <si>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</si>
  <si>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</si>
  <si>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</si>
  <si>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</si>
  <si>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</si>
  <si>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</si>
  <si>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</si>
  <si>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</si>
  <si>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</si>
  <si>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</si>
  <si>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</si>
  <si>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</si>
  <si>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</si>
  <si>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</si>
  <si>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</si>
  <si>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</si>
  <si>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</si>
  <si>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</si>
  <si>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</si>
  <si>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</si>
  <si>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</si>
  <si>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</si>
  <si>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</si>
  <si>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</si>
  <si>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</si>
  <si>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</si>
  <si>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</si>
  <si>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</si>
  <si>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</si>
  <si>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</si>
  <si>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</si>
  <si>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</si>
  <si>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</si>
  <si>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</si>
  <si>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</si>
  <si>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</si>
  <si>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</si>
  <si>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</si>
  <si>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</si>
  <si>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</si>
  <si>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</si>
  <si>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</si>
  <si>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</si>
  <si>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</si>
  <si>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</si>
  <si>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</si>
  <si>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</si>
  <si>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</si>
  <si>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</si>
  <si>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</si>
  <si>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</si>
  <si>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</si>
  <si>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</si>
  <si>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</si>
  <si>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</si>
  <si>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</si>
  <si>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</si>
  <si>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</si>
  <si>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</si>
  <si>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</si>
  <si>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</si>
  <si>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</si>
  <si>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</si>
  <si>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</si>
  <si>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</si>
  <si>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</si>
  <si>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</si>
  <si>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</si>
  <si>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</si>
  <si>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</si>
  <si>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</si>
  <si>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</si>
  <si>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</si>
  <si>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</si>
  <si>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</si>
  <si>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</si>
  <si>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</si>
  <si>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</si>
  <si>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</si>
  <si>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</si>
  <si>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</si>
  <si>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</si>
  <si>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</si>
  <si>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</si>
  <si>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</si>
  <si>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</si>
  <si>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</si>
  <si>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</si>
  <si>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</si>
  <si>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</si>
  <si>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</si>
  <si>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</si>
  <si>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</si>
  <si>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</si>
  <si>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</si>
  <si>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</si>
  <si>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</si>
  <si>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</si>
  <si>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</si>
  <si>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</si>
  <si>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</si>
  <si>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</si>
  <si>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</si>
  <si>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</si>
  <si>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</si>
  <si>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</si>
  <si>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</si>
  <si>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</si>
  <si>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</si>
  <si>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</si>
  <si>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</si>
  <si>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</si>
  <si>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</si>
  <si>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</si>
  <si>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</si>
  <si>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</si>
  <si>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</si>
  <si>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</si>
  <si>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</si>
  <si>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</si>
  <si>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</si>
  <si>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</si>
  <si>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</si>
  <si>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</si>
  <si>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</si>
  <si>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</si>
  <si>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</si>
  <si>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</si>
  <si>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</si>
  <si>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</si>
  <si>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</si>
  <si>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</si>
  <si>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</si>
  <si>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</si>
  <si>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</si>
  <si>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</si>
  <si>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</si>
  <si>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</si>
  <si>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</si>
  <si>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</si>
  <si>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</si>
  <si>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</si>
  <si>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</si>
  <si>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</si>
  <si>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</si>
  <si>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</si>
  <si>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</si>
  <si>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</si>
  <si>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</si>
  <si>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</si>
  <si>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</si>
  <si>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</si>
  <si>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</si>
  <si>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</si>
  <si>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</si>
  <si>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</si>
  <si>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</si>
  <si>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</si>
  <si>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</si>
  <si>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</si>
  <si>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</si>
  <si>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</si>
  <si>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</si>
  <si>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</si>
  <si>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</si>
  <si>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</si>
  <si>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</si>
  <si>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</si>
  <si>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</si>
  <si>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</si>
  <si>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</si>
  <si>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</si>
  <si>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</si>
  <si>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</si>
  <si>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</si>
  <si>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</si>
  <si>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</si>
  <si>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</si>
  <si>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</si>
  <si>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</si>
  <si>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</si>
  <si>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</si>
  <si>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</si>
  <si>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</si>
  <si>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</si>
  <si>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</si>
  <si>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</si>
  <si>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</si>
  <si>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</si>
  <si>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</si>
  <si>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</si>
  <si>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</si>
  <si>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</si>
  <si>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</si>
  <si>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</si>
  <si>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</si>
  <si>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</si>
  <si>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</si>
  <si>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</si>
  <si>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</si>
  <si>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</si>
  <si>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</si>
  <si>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</si>
  <si>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</si>
  <si>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</si>
  <si>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</si>
  <si>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</si>
  <si>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</si>
  <si>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</si>
  <si>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</si>
  <si>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</si>
  <si>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</si>
  <si>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</si>
  <si>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</si>
  <si>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</si>
  <si>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</si>
  <si>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</si>
  <si>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</si>
  <si>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</si>
  <si>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</si>
  <si>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</si>
  <si>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</si>
  <si>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</si>
  <si>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</si>
  <si>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</si>
  <si>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</si>
  <si>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</si>
  <si>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</si>
  <si>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</si>
  <si>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</si>
  <si>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</si>
  <si>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</si>
  <si>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</si>
  <si>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</si>
  <si>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</si>
  <si>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</si>
  <si>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</si>
  <si>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</si>
  <si>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</si>
  <si>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</si>
  <si>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</si>
  <si>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</si>
  <si>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</si>
  <si>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</si>
  <si>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</si>
  <si>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</si>
  <si>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</si>
  <si>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</si>
  <si>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</si>
  <si>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</si>
  <si>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</si>
  <si>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</si>
  <si>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</si>
  <si>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</si>
  <si>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</si>
  <si>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</si>
  <si>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</si>
  <si>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</si>
  <si>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</si>
  <si>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</si>
  <si>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</si>
  <si>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</si>
  <si>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</si>
  <si>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</si>
  <si>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</si>
  <si>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</si>
  <si>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</si>
  <si>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</si>
  <si>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</si>
  <si>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</si>
  <si>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</si>
  <si>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</si>
  <si>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</si>
  <si>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</si>
  <si>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</si>
  <si>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</si>
  <si>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</si>
  <si>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</si>
  <si>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</si>
  <si>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</si>
  <si>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</si>
  <si>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</si>
  <si>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</si>
  <si>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</si>
  <si>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</si>
  <si>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</si>
  <si>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</si>
  <si>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</si>
  <si>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</si>
  <si>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</si>
  <si>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</si>
  <si>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</si>
  <si>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</si>
  <si>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</si>
  <si>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</si>
  <si>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</si>
  <si>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</si>
  <si>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</si>
  <si>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</si>
  <si>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</si>
  <si>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</si>
  <si>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</si>
  <si>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</si>
  <si>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</si>
  <si>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</si>
  <si>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</si>
  <si>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</si>
  <si>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</si>
  <si>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</si>
  <si>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</si>
  <si>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</si>
  <si>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</si>
  <si>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</si>
  <si>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</si>
  <si>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</si>
  <si>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</si>
  <si>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</si>
  <si>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</si>
  <si>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</si>
  <si>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</si>
  <si>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</si>
  <si>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</si>
  <si>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</si>
  <si>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</si>
  <si>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</si>
  <si>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</si>
  <si>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</si>
  <si>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</si>
  <si>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</si>
  <si>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</si>
  <si>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</si>
  <si>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</si>
  <si>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</si>
  <si>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</si>
  <si>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</si>
  <si>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</si>
  <si>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</si>
  <si>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</si>
  <si>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</si>
  <si>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</si>
  <si>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</si>
  <si>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</si>
  <si>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</si>
  <si>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</si>
  <si>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</si>
  <si>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</si>
  <si>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</si>
  <si>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</si>
  <si>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</si>
  <si>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</si>
  <si>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</si>
  <si>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</si>
  <si>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</si>
  <si>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</si>
  <si>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</si>
  <si>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</si>
  <si>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</si>
  <si>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</si>
  <si>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</si>
  <si>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</si>
  <si>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</si>
  <si>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</si>
  <si>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</si>
  <si>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</si>
  <si>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</si>
  <si>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</si>
  <si>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</si>
  <si>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</si>
  <si>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</si>
  <si>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</si>
  <si>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</si>
  <si>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</si>
  <si>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</si>
  <si>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</si>
  <si>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</si>
  <si>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</si>
  <si>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</si>
  <si>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</si>
  <si>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</si>
  <si>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</si>
  <si>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</si>
  <si>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</si>
  <si>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</si>
  <si>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</si>
  <si>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</si>
  <si>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</si>
  <si>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</si>
  <si>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</si>
  <si>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</si>
  <si>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</si>
  <si>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</si>
  <si>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</si>
  <si>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</si>
  <si>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</si>
  <si>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</si>
  <si>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</si>
  <si>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</si>
  <si>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</si>
  <si>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</si>
  <si>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</si>
  <si>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</si>
  <si>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</si>
  <si>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</si>
  <si>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</si>
  <si>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</si>
  <si>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</si>
  <si>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</si>
  <si>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</si>
  <si>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</si>
  <si>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</si>
  <si>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</si>
  <si>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</si>
  <si>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</si>
  <si>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</si>
  <si>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</si>
  <si>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</si>
  <si>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</si>
  <si>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</si>
  <si>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</si>
  <si>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</si>
  <si>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</si>
  <si>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</si>
  <si>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</si>
  <si>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</si>
  <si>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</si>
  <si>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</si>
  <si>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</si>
  <si>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</si>
  <si>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</si>
  <si>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</si>
  <si>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</si>
  <si>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</si>
  <si>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</si>
  <si>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</si>
  <si>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</si>
  <si>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</si>
  <si>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</si>
  <si>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</si>
  <si>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</si>
  <si>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</si>
  <si>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</si>
  <si>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</si>
  <si>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</si>
  <si>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</si>
  <si>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</si>
  <si>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</si>
  <si>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</si>
  <si>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</si>
  <si>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</si>
  <si>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</si>
  <si>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</si>
  <si>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</si>
  <si>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</si>
  <si>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</si>
  <si>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</si>
  <si>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</si>
  <si>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</si>
  <si>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</si>
  <si>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</si>
  <si>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</si>
  <si>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</si>
  <si>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</si>
  <si>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</si>
  <si>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</si>
  <si>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</si>
  <si>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</si>
  <si>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</si>
  <si>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</si>
  <si>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</si>
  <si>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</si>
  <si>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</si>
  <si>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</si>
  <si>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</si>
  <si>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</si>
  <si>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</si>
  <si>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</si>
  <si>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</si>
  <si>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</si>
  <si>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</si>
  <si>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</si>
  <si>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</si>
  <si>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</si>
  <si>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</si>
  <si>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</si>
  <si>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</si>
  <si>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</si>
  <si>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</si>
  <si>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</si>
  <si>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</si>
  <si>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</si>
  <si>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</si>
  <si>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</si>
  <si>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</si>
  <si>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</si>
  <si>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</si>
  <si>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</si>
  <si>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</si>
  <si>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</si>
  <si>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</si>
  <si>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</si>
  <si>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</si>
  <si>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</si>
  <si>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</si>
  <si>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</si>
  <si>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</si>
  <si>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</si>
  <si>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</si>
  <si>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</si>
  <si>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</si>
  <si>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</si>
  <si>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</si>
  <si>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</si>
  <si>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</si>
  <si>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</si>
  <si>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</si>
  <si>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</si>
  <si>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</si>
  <si>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</si>
  <si>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</si>
  <si>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</si>
  <si>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</si>
  <si>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</si>
  <si>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</si>
  <si>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</si>
  <si>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</si>
  <si>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</si>
  <si>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</si>
  <si>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</si>
  <si>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</si>
  <si>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</si>
  <si>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</si>
  <si>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</si>
  <si>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</si>
  <si>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</si>
  <si>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</si>
  <si>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</si>
  <si>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</si>
  <si>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</si>
  <si>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</si>
  <si>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</si>
  <si>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</si>
  <si>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</si>
  <si>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</si>
  <si>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</si>
  <si>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</si>
  <si>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</si>
  <si>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</si>
  <si>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</si>
  <si>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</si>
  <si>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</si>
  <si>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</si>
  <si>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</si>
  <si>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</si>
  <si>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</si>
  <si>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</si>
  <si>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</si>
  <si>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</si>
  <si>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</si>
  <si>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</si>
  <si>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</si>
  <si>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</si>
  <si>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</si>
  <si>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</si>
  <si>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</si>
  <si>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</si>
  <si>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</si>
  <si>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</si>
  <si>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</si>
  <si>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</si>
  <si>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</si>
  <si>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</si>
  <si>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</si>
  <si>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</si>
  <si>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</si>
  <si>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</si>
  <si>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</si>
  <si>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</si>
  <si>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</si>
  <si>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</si>
  <si>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</si>
  <si>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</si>
  <si>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</si>
  <si>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</si>
  <si>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</si>
  <si>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</si>
  <si>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</si>
  <si>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</si>
  <si>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</si>
  <si>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</si>
  <si>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</si>
  <si>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</si>
  <si>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</si>
  <si>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</si>
  <si>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</si>
  <si>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</si>
  <si>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</si>
  <si>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</si>
  <si>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</si>
  <si>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</si>
  <si>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</si>
  <si>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</si>
  <si>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</si>
  <si>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</si>
  <si>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</si>
  <si>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</si>
  <si>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</si>
  <si>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</si>
  <si>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</si>
  <si>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</si>
  <si>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</si>
  <si>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</si>
  <si>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</si>
  <si>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</si>
  <si>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</si>
  <si>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</si>
  <si>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</si>
  <si>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</si>
  <si>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</si>
  <si>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</si>
  <si>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</si>
  <si>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</si>
  <si>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</si>
  <si>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</si>
  <si>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</si>
  <si>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</si>
  <si>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</si>
  <si>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</si>
  <si>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</si>
  <si>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</si>
  <si>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</si>
  <si>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</si>
  <si>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</si>
  <si>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</si>
  <si>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</si>
  <si>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</si>
  <si>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</si>
  <si>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</si>
  <si>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</si>
  <si>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</si>
  <si>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</si>
  <si>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</si>
  <si>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</si>
  <si>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</si>
  <si>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</si>
  <si>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</si>
  <si>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</si>
  <si>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</si>
  <si>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</si>
  <si>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</si>
  <si>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</si>
  <si>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</si>
  <si>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</si>
  <si>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</si>
  <si>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</si>
  <si>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</si>
  <si>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</si>
  <si>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</si>
  <si>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</si>
  <si>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</si>
  <si>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</si>
  <si>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</si>
  <si>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</si>
  <si>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</si>
  <si>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</si>
  <si>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</si>
  <si>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</si>
  <si>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</si>
  <si>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</si>
  <si>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</si>
  <si>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</si>
  <si>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</si>
  <si>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</si>
  <si>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</si>
  <si>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</si>
  <si>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</si>
  <si>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</si>
  <si>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</si>
  <si>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</si>
  <si>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</si>
  <si>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</si>
  <si>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</si>
  <si>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</si>
  <si>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</si>
  <si>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</si>
  <si>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</si>
  <si>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</si>
  <si>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</si>
  <si>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</si>
  <si>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</si>
  <si>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</si>
  <si>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</si>
  <si>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</si>
  <si>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</si>
  <si>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</si>
  <si>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</si>
  <si>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</si>
  <si>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</si>
  <si>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</si>
  <si>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</si>
  <si>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</si>
  <si>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</si>
  <si>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</si>
  <si>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</si>
  <si>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</si>
  <si>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</si>
  <si>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</si>
  <si>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</si>
  <si>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</si>
  <si>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</si>
  <si>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</si>
  <si>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</si>
  <si>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</si>
  <si>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</si>
  <si>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</si>
  <si>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</si>
  <si>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</si>
  <si>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</si>
  <si>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</si>
  <si>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</si>
  <si>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</si>
  <si>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</si>
  <si>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</si>
  <si>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</si>
  <si>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</si>
  <si>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</si>
  <si>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</si>
  <si>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</si>
  <si>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</si>
  <si>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</si>
  <si>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</si>
  <si>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</si>
  <si>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</si>
  <si>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</si>
  <si>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</si>
  <si>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</si>
  <si>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</si>
  <si>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</si>
  <si>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</si>
  <si>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</si>
  <si>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</si>
  <si>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</si>
  <si>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</si>
  <si>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</si>
  <si>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</si>
  <si>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</si>
  <si>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</si>
  <si>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</si>
  <si>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</si>
  <si>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</si>
  <si>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</si>
  <si>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</si>
  <si>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</si>
  <si>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</si>
  <si>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</si>
  <si>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</si>
  <si>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</si>
  <si>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</si>
  <si>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</si>
  <si>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</si>
  <si>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</si>
  <si>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</si>
  <si>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</si>
  <si>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</si>
  <si>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</si>
  <si>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</si>
  <si>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</si>
  <si>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</si>
  <si>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</si>
  <si>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</si>
  <si>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</si>
  <si>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</si>
  <si>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</si>
  <si>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</si>
  <si>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</si>
  <si>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</si>
  <si>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</si>
  <si>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</si>
  <si>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</si>
  <si>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</si>
  <si>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</si>
  <si>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</si>
  <si>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</si>
  <si>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</si>
  <si>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</si>
  <si>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</si>
  <si>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</si>
  <si>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</si>
  <si>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</si>
  <si>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</si>
  <si>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</si>
  <si>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</si>
  <si>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</si>
  <si>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</si>
  <si>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</si>
  <si>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</si>
  <si>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</si>
  <si>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</si>
  <si>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</si>
  <si>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</si>
  <si>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</si>
  <si>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</si>
  <si>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</si>
  <si>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</si>
  <si>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</si>
  <si>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</si>
  <si>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</si>
  <si>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</si>
  <si>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</si>
  <si>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</si>
  <si>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</si>
  <si>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</si>
  <si>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</si>
  <si>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</si>
  <si>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</si>
  <si>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</si>
  <si>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</si>
  <si>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</si>
  <si>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</si>
  <si>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</si>
  <si>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</si>
  <si>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</si>
  <si>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</si>
  <si>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</si>
  <si>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</si>
  <si>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</si>
  <si>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</si>
  <si>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</si>
  <si>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</si>
  <si>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</si>
  <si>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</si>
  <si>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</si>
  <si>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</si>
  <si>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</si>
  <si>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</si>
  <si>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</si>
  <si>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</si>
  <si>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</si>
  <si>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</si>
  <si>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</si>
  <si>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</si>
  <si>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</si>
  <si>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</si>
  <si>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</si>
  <si>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</si>
  <si>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</si>
  <si>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</si>
  <si>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</si>
  <si>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</si>
  <si>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</si>
  <si>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</si>
  <si>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</si>
  <si>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</si>
  <si>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</si>
  <si>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</si>
  <si>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</si>
  <si>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</si>
  <si>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</si>
  <si>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</si>
  <si>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</si>
  <si>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</si>
  <si>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</si>
  <si>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</si>
  <si>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</si>
  <si>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</si>
  <si>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</si>
  <si>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</si>
  <si>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</si>
  <si>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</si>
  <si>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</si>
  <si>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</si>
  <si>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</si>
  <si>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</si>
  <si>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</si>
  <si>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</si>
  <si>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</si>
  <si>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</si>
  <si>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</si>
  <si>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</si>
  <si>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</si>
  <si>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</si>
  <si>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</si>
  <si>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</si>
  <si>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</si>
  <si>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</si>
  <si>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</si>
  <si>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</si>
  <si>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</si>
  <si>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</si>
  <si>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</si>
  <si>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</si>
  <si>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</si>
  <si>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</si>
  <si>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</si>
  <si>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</si>
  <si>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</si>
  <si>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</si>
  <si>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</si>
  <si>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</si>
  <si>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</si>
  <si>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</si>
  <si>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</si>
  <si>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</si>
  <si>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</si>
  <si>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</si>
  <si>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</si>
  <si>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</si>
  <si>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</si>
  <si>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</si>
  <si>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</si>
  <si>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</si>
  <si>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</si>
  <si>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</si>
  <si>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</si>
  <si>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</si>
  <si>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</si>
  <si>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</si>
  <si>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</si>
  <si>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</si>
  <si>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</si>
  <si>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</si>
  <si>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</si>
  <si>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</si>
  <si>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</si>
  <si>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</si>
  <si>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</si>
  <si>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</si>
  <si>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</si>
  <si>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</si>
  <si>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</si>
  <si>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</si>
  <si>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</si>
  <si>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</si>
  <si>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</si>
  <si>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</si>
  <si>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</si>
  <si>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</si>
  <si>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</si>
  <si>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</si>
  <si>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</si>
  <si>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</si>
  <si>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</si>
  <si>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</si>
  <si>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</si>
  <si>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</si>
  <si>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</si>
  <si>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</si>
  <si>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</si>
  <si>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</si>
  <si>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</si>
  <si>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</si>
  <si>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</si>
  <si>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</si>
  <si>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</si>
  <si>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</si>
  <si>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</si>
  <si>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</si>
  <si>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</si>
  <si>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</si>
  <si>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</si>
  <si>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</si>
  <si>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</si>
  <si>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</si>
  <si>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</si>
  <si>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</si>
  <si>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</si>
  <si>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</si>
  <si>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</si>
  <si>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</si>
  <si>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</si>
  <si>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</si>
  <si>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</si>
  <si>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</si>
  <si>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</si>
  <si>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</si>
  <si>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</si>
  <si>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</si>
  <si>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</si>
  <si>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</si>
  <si>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</si>
  <si>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</si>
  <si>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</si>
  <si>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</si>
  <si>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</si>
  <si>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</si>
  <si>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</si>
  <si>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</si>
  <si>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</si>
  <si>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</si>
  <si>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</si>
  <si>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</si>
  <si>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</si>
  <si>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</si>
  <si>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</si>
  <si>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</si>
  <si>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</si>
  <si>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</si>
  <si>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</si>
  <si>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</si>
  <si>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</si>
  <si>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</si>
  <si>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</si>
  <si>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</si>
  <si>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</si>
  <si>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</si>
  <si>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</si>
  <si>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</si>
  <si>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</si>
  <si>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</si>
  <si>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</si>
  <si>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</si>
  <si>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</si>
  <si>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</si>
  <si>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</si>
  <si>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</si>
  <si>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</si>
  <si>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</si>
  <si>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</si>
  <si>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</si>
  <si>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</si>
  <si>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</si>
  <si>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</si>
  <si>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</si>
  <si>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</si>
  <si>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</si>
  <si>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</si>
  <si>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</si>
  <si>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</si>
  <si>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</si>
  <si>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</si>
  <si>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</si>
  <si>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</si>
  <si>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</si>
  <si>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</si>
  <si>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</si>
  <si>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</si>
  <si>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</si>
  <si>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</si>
  <si>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</si>
  <si>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</si>
  <si>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</si>
  <si>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</si>
  <si>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</si>
  <si>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</si>
  <si>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</si>
  <si>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</si>
  <si>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</si>
  <si>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</si>
  <si>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</si>
  <si>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</si>
  <si>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</si>
  <si>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</si>
  <si>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</si>
  <si>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</si>
  <si>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</si>
  <si>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</si>
  <si>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</si>
  <si>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</si>
  <si>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</si>
  <si>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</si>
  <si>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</si>
  <si>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</si>
  <si>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</si>
  <si>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</si>
  <si>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</si>
  <si>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</si>
  <si>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</si>
  <si>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</si>
  <si>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</si>
  <si>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</si>
  <si>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</si>
  <si>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</si>
  <si>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</si>
  <si>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</si>
  <si>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</si>
  <si>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</si>
  <si>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</si>
  <si>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</si>
  <si>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</si>
  <si>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</si>
  <si>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</si>
  <si>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</si>
  <si>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</si>
  <si>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</si>
  <si>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</si>
  <si>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</si>
  <si>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</si>
  <si>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</si>
  <si>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</si>
  <si>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</si>
  <si>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</si>
  <si>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</si>
  <si>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</si>
  <si>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</si>
  <si>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</si>
  <si>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</si>
  <si>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</si>
  <si>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</si>
  <si>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</si>
  <si>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</si>
  <si>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</si>
  <si>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</si>
  <si>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</si>
  <si>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</si>
  <si>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</si>
  <si>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</si>
  <si>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</si>
  <si>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</si>
  <si>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</si>
  <si>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</si>
  <si>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</si>
  <si>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</si>
  <si>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</si>
  <si>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</si>
  <si>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</si>
  <si>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</si>
  <si>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</si>
  <si>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</si>
  <si>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</si>
  <si>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</si>
  <si>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</si>
  <si>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</si>
  <si>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</si>
  <si>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</si>
  <si>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</si>
  <si>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</si>
  <si>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</si>
  <si>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</si>
  <si>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</si>
  <si>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</si>
  <si>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</si>
  <si>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</si>
  <si>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</si>
  <si>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</si>
  <si>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</si>
  <si>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</si>
  <si>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</si>
  <si>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</si>
  <si>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</si>
  <si>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</si>
  <si>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</si>
  <si>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</si>
  <si>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</si>
  <si>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</si>
  <si>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</si>
  <si>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</si>
  <si>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</si>
  <si>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</si>
  <si>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</si>
  <si>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</si>
  <si>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</si>
  <si>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</si>
  <si>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</si>
  <si>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</si>
  <si>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</si>
  <si>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</si>
  <si>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</si>
  <si>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</si>
  <si>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</si>
  <si>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</si>
  <si>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</si>
  <si>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</si>
  <si>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</si>
  <si>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</si>
  <si>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</si>
  <si>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</si>
  <si>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</si>
  <si>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</si>
  <si>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</si>
  <si>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</si>
  <si>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</si>
  <si>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</si>
  <si>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</si>
  <si>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</si>
  <si>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</si>
  <si>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</si>
  <si>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</si>
  <si>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</si>
  <si>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</si>
  <si>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</si>
  <si>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</si>
  <si>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</si>
  <si>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</si>
  <si>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</si>
  <si>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</si>
  <si>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</si>
  <si>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</si>
  <si>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</si>
  <si>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</si>
  <si>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</si>
  <si>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</si>
  <si>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</si>
  <si>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</si>
  <si>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</si>
  <si>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</si>
  <si>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</si>
  <si>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</si>
  <si>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</si>
  <si>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</si>
  <si>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</si>
  <si>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</si>
  <si>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</si>
  <si>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</si>
  <si>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</si>
  <si>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</si>
  <si>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</si>
  <si>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</si>
  <si>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</si>
  <si>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</si>
  <si>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</si>
  <si>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</si>
  <si>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</si>
  <si>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</si>
  <si>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</si>
  <si>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</si>
  <si>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</si>
  <si>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</si>
  <si>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</si>
  <si>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</si>
  <si>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</si>
  <si>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</si>
  <si>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</si>
  <si>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</si>
  <si>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</si>
  <si>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</si>
  <si>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</si>
  <si>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</si>
  <si>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</si>
  <si>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</si>
  <si>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</si>
  <si>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</si>
  <si>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</si>
  <si>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</si>
  <si>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</si>
  <si>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</si>
  <si>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</si>
  <si>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</si>
  <si>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</si>
  <si>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</si>
  <si>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</si>
  <si>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</si>
  <si>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</si>
  <si>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</si>
  <si>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</si>
  <si>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</si>
  <si>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</si>
  <si>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</si>
  <si>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</si>
  <si>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</si>
  <si>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</si>
  <si>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</si>
  <si>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</si>
  <si>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</si>
  <si>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</si>
  <si>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</si>
  <si>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</si>
  <si>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</si>
  <si>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</si>
  <si>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</si>
  <si>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</si>
  <si>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</si>
  <si>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</si>
  <si>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</si>
  <si>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</si>
  <si>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</si>
  <si>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</si>
  <si>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</si>
  <si>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</si>
  <si>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</si>
  <si>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</si>
  <si>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</si>
  <si>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</si>
  <si>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</si>
  <si>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</si>
  <si>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</si>
  <si>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</si>
  <si>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</si>
  <si>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</si>
  <si>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</si>
  <si>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</si>
  <si>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</si>
  <si>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</si>
  <si>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</si>
  <si>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</si>
  <si>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</si>
  <si>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</si>
  <si>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</si>
  <si>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</si>
  <si>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</si>
  <si>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</si>
  <si>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</si>
  <si>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</si>
  <si>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</si>
  <si>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</si>
  <si>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</si>
  <si>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</si>
  <si>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</si>
  <si>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</si>
  <si>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</si>
  <si>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</si>
  <si>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</si>
  <si>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</si>
  <si>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</si>
  <si>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</si>
  <si>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</si>
  <si>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</si>
  <si>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</si>
  <si>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</si>
  <si>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</si>
  <si>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</si>
  <si>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</si>
  <si>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</si>
  <si>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</si>
  <si>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</si>
  <si>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</si>
  <si>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</si>
  <si>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</si>
  <si>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</si>
  <si>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</si>
  <si>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</si>
  <si>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</si>
  <si>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</si>
  <si>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</si>
  <si>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</si>
  <si>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</si>
  <si>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</si>
  <si>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</si>
  <si>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</si>
  <si>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</si>
  <si>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</si>
  <si>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</si>
  <si>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</si>
  <si>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</si>
  <si>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</si>
  <si>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</si>
  <si>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</si>
  <si>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</si>
  <si>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</si>
  <si>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</si>
  <si>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</si>
  <si>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</si>
  <si>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</si>
  <si>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</si>
  <si>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</si>
  <si>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</si>
  <si>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</si>
  <si>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</si>
  <si>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</si>
  <si>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</si>
  <si>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</si>
  <si>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</si>
  <si>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</si>
  <si>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</si>
  <si>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</si>
  <si>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</si>
  <si>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</si>
  <si>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</si>
  <si>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</si>
  <si>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</si>
  <si>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</si>
  <si>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</si>
  <si>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</si>
  <si>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</si>
  <si>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</si>
  <si>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</si>
  <si>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</si>
  <si>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</si>
  <si>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</si>
  <si>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</si>
  <si>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</si>
  <si>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</si>
  <si>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</si>
  <si>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</si>
  <si>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</si>
  <si>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</si>
  <si>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</si>
  <si>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</si>
  <si>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</si>
  <si>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</si>
  <si>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</si>
  <si>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</si>
  <si>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</si>
  <si>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</si>
  <si>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</si>
  <si>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</si>
  <si>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</si>
  <si>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</si>
  <si>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</si>
  <si>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</si>
  <si>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</si>
  <si>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</si>
  <si>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</si>
  <si>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</si>
  <si>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</si>
  <si>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</si>
  <si>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</si>
  <si>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</si>
  <si>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</si>
  <si>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</si>
  <si>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</si>
  <si>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</si>
  <si>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</si>
  <si>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</si>
  <si>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</si>
  <si>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</si>
  <si>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</si>
  <si>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</si>
  <si>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</si>
  <si>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</si>
  <si>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</si>
  <si>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</si>
  <si>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</si>
  <si>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</si>
  <si>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</si>
  <si>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</si>
  <si>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</si>
  <si>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</si>
  <si>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</si>
  <si>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</si>
  <si>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</si>
  <si>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</si>
  <si>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</si>
  <si>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</si>
  <si>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</si>
  <si>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</si>
  <si>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</si>
  <si>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</si>
  <si>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</si>
  <si>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</si>
  <si>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</si>
  <si>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</si>
  <si>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</si>
  <si>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</si>
  <si>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</si>
  <si>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</si>
  <si>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</si>
  <si>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</si>
  <si>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</si>
  <si>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</si>
  <si>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</si>
  <si>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</si>
  <si>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</si>
  <si>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</si>
  <si>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</si>
  <si>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</si>
  <si>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</si>
  <si>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</si>
  <si>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</si>
  <si>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</si>
  <si>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</si>
  <si>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</si>
  <si>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</si>
  <si>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</si>
  <si>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</si>
  <si>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</si>
  <si>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</si>
  <si>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</si>
  <si>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</si>
  <si>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</si>
  <si>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</si>
  <si>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</si>
  <si>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</si>
  <si>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</si>
  <si>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</si>
  <si>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</si>
  <si>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</si>
  <si>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</si>
  <si>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</si>
  <si>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</si>
  <si>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</si>
  <si>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</si>
  <si>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</si>
  <si>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</si>
  <si>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</si>
  <si>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</si>
  <si>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</si>
  <si>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</si>
  <si>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</si>
  <si>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</si>
  <si>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</si>
  <si>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</si>
  <si>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</si>
  <si>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</si>
  <si>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</si>
  <si>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</si>
  <si>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</si>
  <si>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</si>
  <si>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</si>
  <si>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</si>
  <si>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</si>
  <si>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</si>
  <si>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</si>
  <si>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</si>
  <si>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</si>
  <si>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</si>
  <si>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</si>
  <si>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</si>
  <si>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</si>
  <si>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</si>
  <si>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</si>
  <si>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</si>
  <si>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</si>
  <si>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</si>
  <si>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</si>
  <si>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</si>
  <si>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</si>
  <si>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</si>
  <si>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</si>
  <si>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</si>
  <si>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</si>
  <si>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</si>
  <si>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</si>
  <si>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</si>
  <si>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</si>
  <si>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</si>
  <si>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</si>
  <si>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</si>
  <si>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</si>
  <si>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</si>
  <si>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</si>
  <si>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</si>
  <si>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</si>
  <si>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</si>
  <si>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</si>
  <si>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</si>
  <si>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</si>
  <si>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</si>
  <si>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</si>
  <si>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</si>
  <si>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</si>
  <si>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</si>
  <si>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</si>
  <si>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</si>
  <si>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</si>
  <si>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</si>
  <si>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</si>
  <si>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</si>
  <si>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</si>
  <si>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</si>
  <si>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</si>
  <si>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</si>
  <si>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</si>
  <si>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</si>
  <si>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</si>
  <si>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</si>
  <si>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</si>
  <si>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</si>
  <si>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</si>
  <si>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</si>
  <si>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</si>
  <si>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</si>
  <si>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</si>
  <si>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</si>
  <si>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</si>
  <si>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</si>
  <si>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</si>
  <si>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</si>
  <si>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</si>
  <si>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</si>
  <si>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</si>
  <si>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</si>
  <si>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</si>
  <si>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</si>
  <si>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</si>
  <si>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</si>
  <si>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</si>
  <si>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</si>
  <si>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</si>
  <si>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</si>
  <si>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</si>
  <si>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</si>
  <si>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</si>
  <si>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</si>
  <si>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</si>
  <si>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</si>
  <si>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</si>
  <si>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</si>
  <si>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</si>
  <si>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</si>
  <si>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</si>
  <si>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</si>
  <si>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</si>
  <si>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</si>
  <si>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</si>
  <si>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</si>
  <si>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</si>
  <si>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</si>
  <si>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</si>
  <si>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</si>
  <si>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</si>
  <si>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</si>
  <si>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</si>
  <si>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</si>
  <si>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</si>
  <si>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</si>
  <si>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</si>
  <si>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</si>
  <si>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</si>
  <si>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</si>
  <si>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</si>
  <si>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</si>
  <si>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</si>
  <si>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</si>
  <si>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</si>
  <si>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</si>
  <si>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</si>
  <si>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</si>
  <si>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</si>
  <si>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</si>
  <si>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</si>
  <si>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</si>
  <si>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</si>
  <si>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</si>
  <si>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</si>
  <si>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</si>
  <si>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</si>
  <si>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</si>
  <si>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</si>
  <si>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</si>
  <si>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</si>
  <si>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</si>
  <si>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</si>
  <si>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</si>
  <si>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</si>
  <si>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</si>
  <si>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</si>
  <si>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</si>
  <si>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</si>
  <si>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</si>
  <si>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</si>
  <si>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</si>
  <si>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</si>
  <si>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</si>
  <si>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</si>
  <si>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</si>
  <si>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</si>
  <si>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</si>
  <si>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</si>
  <si>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</si>
  <si>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</si>
  <si>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</si>
  <si>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</si>
  <si>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</si>
  <si>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</si>
  <si>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</si>
  <si>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</si>
  <si>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</si>
  <si>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</si>
  <si>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</si>
  <si>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</si>
  <si>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</si>
  <si>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</si>
  <si>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</si>
  <si>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</si>
  <si>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</si>
  <si>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</si>
  <si>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</si>
  <si>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</si>
  <si>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</si>
  <si>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</si>
  <si>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</si>
  <si>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</si>
  <si>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</si>
  <si>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</si>
  <si>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</si>
  <si>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</si>
  <si>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</si>
  <si>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</si>
  <si>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</si>
  <si>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</si>
  <si>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</si>
  <si>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</si>
  <si>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</si>
  <si>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</si>
  <si>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</si>
  <si>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</si>
  <si>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</si>
  <si>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</si>
  <si>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</si>
  <si>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</si>
  <si>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</si>
  <si>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</si>
  <si>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</si>
  <si>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</si>
  <si>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</si>
  <si>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</si>
  <si>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</si>
  <si>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</si>
  <si>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</si>
  <si>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</si>
  <si>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</si>
  <si>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</si>
  <si>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</si>
  <si>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</si>
  <si>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</si>
  <si>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</si>
  <si>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</si>
  <si>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</si>
  <si>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</si>
  <si>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</si>
  <si>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</si>
  <si>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</si>
  <si>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</si>
  <si>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</si>
  <si>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</si>
  <si>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</si>
  <si>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</si>
  <si>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</si>
  <si>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</si>
  <si>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</si>
  <si>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</si>
  <si>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</si>
  <si>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</si>
  <si>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</si>
  <si>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</si>
  <si>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</si>
  <si>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</si>
  <si>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</si>
  <si>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</si>
  <si>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</si>
  <si>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</si>
  <si>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</si>
  <si>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</si>
  <si>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</si>
  <si>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</si>
  <si>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</si>
  <si>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</si>
  <si>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</si>
  <si>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</si>
  <si>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</si>
  <si>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</si>
  <si>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</si>
  <si>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</si>
  <si>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</si>
  <si>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</si>
  <si>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</si>
  <si>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</si>
  <si>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</si>
  <si>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</si>
  <si>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</si>
  <si>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</si>
  <si>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</si>
  <si>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</si>
  <si>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</si>
  <si>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</si>
  <si>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</si>
  <si>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</si>
  <si>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</si>
  <si>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</si>
  <si>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</si>
  <si>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</si>
  <si>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</si>
  <si>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</si>
  <si>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</si>
  <si>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</si>
  <si>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</si>
  <si>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</si>
  <si>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</si>
  <si>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</si>
  <si>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</si>
  <si>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</si>
  <si>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</si>
  <si>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</si>
  <si>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</si>
  <si>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</si>
  <si>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</si>
  <si>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</si>
  <si>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</si>
  <si>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</si>
  <si>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</si>
  <si>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</si>
  <si>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</si>
  <si>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</si>
  <si>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</si>
  <si>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</si>
  <si>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</si>
  <si>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</si>
  <si>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</si>
  <si>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</si>
  <si>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</si>
  <si>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</si>
  <si>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</si>
  <si>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</si>
  <si>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</si>
  <si>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</si>
  <si>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</si>
  <si>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</si>
  <si>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</si>
  <si>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</si>
  <si>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</si>
  <si>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</si>
  <si>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</si>
  <si>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</si>
  <si>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</si>
  <si>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</si>
  <si>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</si>
  <si>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</si>
  <si>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</si>
  <si>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</si>
  <si>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</si>
  <si>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</si>
  <si>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</si>
  <si>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</si>
  <si>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</si>
  <si>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</si>
  <si>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</si>
  <si>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</si>
  <si>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</si>
  <si>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</si>
  <si>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</si>
  <si>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</si>
  <si>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</si>
  <si>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</si>
  <si>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</si>
  <si>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</si>
  <si>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</si>
  <si>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</si>
  <si>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</si>
  <si>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</si>
  <si>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</si>
  <si>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</si>
  <si>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</si>
  <si>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</si>
  <si>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</si>
  <si>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</si>
  <si>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</si>
  <si>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</si>
  <si>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</si>
  <si>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</si>
  <si>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</si>
  <si>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</si>
  <si>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</si>
  <si>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</si>
  <si>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</si>
  <si>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</si>
  <si>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</si>
  <si>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</si>
  <si>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</si>
  <si>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</si>
  <si>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</si>
  <si>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</si>
  <si>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</si>
  <si>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</si>
  <si>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</si>
  <si>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</si>
  <si>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</si>
  <si>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</si>
  <si>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</si>
  <si>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</si>
  <si>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</si>
  <si>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</si>
  <si>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</si>
  <si>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</si>
  <si>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</si>
  <si>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</si>
  <si>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</si>
  <si>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</si>
  <si>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</si>
  <si>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</si>
  <si>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</si>
  <si>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</si>
  <si>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</si>
  <si>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</si>
  <si>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</si>
  <si>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</si>
  <si>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</si>
  <si>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</si>
  <si>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</si>
  <si>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</si>
  <si>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</si>
  <si>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</si>
  <si>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</si>
  <si>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</si>
  <si>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</si>
  <si>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</si>
  <si>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</si>
  <si>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</si>
  <si>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</si>
  <si>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</si>
  <si>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</si>
  <si>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</si>
  <si>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</si>
  <si>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</si>
  <si>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</si>
  <si>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</si>
  <si>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</si>
  <si>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</si>
  <si>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</si>
  <si>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</si>
  <si>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</si>
  <si>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</si>
  <si>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</si>
  <si>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</si>
  <si>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</si>
  <si>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</si>
  <si>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</si>
  <si>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</si>
  <si>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</si>
  <si>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</si>
  <si>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</si>
  <si>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</si>
  <si>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</si>
  <si>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</si>
  <si>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</si>
  <si>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</si>
  <si>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</si>
  <si>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</si>
  <si>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</si>
  <si>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</si>
  <si>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</si>
  <si>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</si>
  <si>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</si>
  <si>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</si>
  <si>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</si>
  <si>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</si>
  <si>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</si>
  <si>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</si>
  <si>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</si>
  <si>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</si>
  <si>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</si>
  <si>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</si>
  <si>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</si>
  <si>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</si>
  <si>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</si>
  <si>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</si>
  <si>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</si>
  <si>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</si>
  <si>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</si>
  <si>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</si>
  <si>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</si>
  <si>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</si>
  <si>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</si>
  <si>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</si>
  <si>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</si>
  <si>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</si>
  <si>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</si>
  <si>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</si>
  <si>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</si>
  <si>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</si>
  <si>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</si>
  <si>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</si>
  <si>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</si>
  <si>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</si>
  <si>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</si>
  <si>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</si>
  <si>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</si>
  <si>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</si>
  <si>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</si>
  <si>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</si>
  <si>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</si>
  <si>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</si>
  <si>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</si>
  <si>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</si>
  <si>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</si>
  <si>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</si>
  <si>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</si>
  <si>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</si>
  <si>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</si>
  <si>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</si>
  <si>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</si>
  <si>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</si>
  <si>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</si>
  <si>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</si>
  <si>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</si>
  <si>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</si>
  <si>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</si>
  <si>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</si>
  <si>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</si>
  <si>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</si>
  <si>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</si>
  <si>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</si>
  <si>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</si>
  <si>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</si>
  <si>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</si>
  <si>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</si>
  <si>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</si>
  <si>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</si>
  <si>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</si>
  <si>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</si>
  <si>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</si>
  <si>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</si>
  <si>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</si>
  <si>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</si>
  <si>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</si>
  <si>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</si>
  <si>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</si>
  <si>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</si>
  <si>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</si>
  <si>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</si>
  <si>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</si>
  <si>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</si>
  <si>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</si>
  <si>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</si>
  <si>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</si>
  <si>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</si>
  <si>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</si>
  <si>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</si>
  <si>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</si>
  <si>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</si>
  <si>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</si>
  <si>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</si>
  <si>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</si>
  <si>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</si>
  <si>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</si>
  <si>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</si>
  <si>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</si>
  <si>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</si>
  <si>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</si>
  <si>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</si>
  <si>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</si>
  <si>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</si>
  <si>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</si>
  <si>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</si>
  <si>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</si>
  <si>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</si>
  <si>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</si>
  <si>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</si>
  <si>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</si>
  <si>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</si>
  <si>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</si>
  <si>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</si>
  <si>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</si>
  <si>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</si>
  <si>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</si>
  <si>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</si>
  <si>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</si>
  <si>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</si>
  <si>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</si>
  <si>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</si>
  <si>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</si>
  <si>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</si>
  <si>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</si>
  <si>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</si>
  <si>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</si>
  <si>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</si>
  <si>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</si>
  <si>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</si>
  <si>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</si>
  <si>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</si>
  <si>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</si>
  <si>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</si>
  <si>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</si>
  <si>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</si>
  <si>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</si>
  <si>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</si>
  <si>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</si>
  <si>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</si>
  <si>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</si>
  <si>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</si>
  <si>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</si>
  <si>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</si>
  <si>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</si>
  <si>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</si>
  <si>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</si>
  <si>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</si>
  <si>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</si>
  <si>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</si>
  <si>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</si>
  <si>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</si>
  <si>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</si>
  <si>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</si>
  <si>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</si>
  <si>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</si>
  <si>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</si>
  <si>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</si>
  <si>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</si>
  <si>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</si>
  <si>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</si>
  <si>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</si>
  <si>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</si>
  <si>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</si>
  <si>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</si>
  <si>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</si>
  <si>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</si>
  <si>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</si>
  <si>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</si>
  <si>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</si>
  <si>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</si>
  <si>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</si>
  <si>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</si>
  <si>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</si>
  <si>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</si>
  <si>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</si>
  <si>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</si>
  <si>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</si>
  <si>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</si>
  <si>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</si>
  <si>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</si>
  <si>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</si>
  <si>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</si>
  <si>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</si>
  <si>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</si>
  <si>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</si>
  <si>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</si>
  <si>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</si>
  <si>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</si>
  <si>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</si>
  <si>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</si>
  <si>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</si>
  <si>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</si>
  <si>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</si>
  <si>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</si>
  <si>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</si>
  <si>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</si>
  <si>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</si>
  <si>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</si>
  <si>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</si>
  <si>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</si>
  <si>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</si>
  <si>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</si>
  <si>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</si>
  <si>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</si>
  <si>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</si>
  <si>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</si>
  <si>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</si>
  <si>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</si>
  <si>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</si>
  <si>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</si>
  <si>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</si>
  <si>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</si>
  <si>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</si>
  <si>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</si>
  <si>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</si>
  <si>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</si>
  <si>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</si>
  <si>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</si>
  <si>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</si>
  <si>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</si>
  <si>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</si>
  <si>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</si>
  <si>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</si>
  <si>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</si>
  <si>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</si>
  <si>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</si>
  <si>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</si>
  <si>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</si>
  <si>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</si>
  <si>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</si>
  <si>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</si>
  <si>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</si>
  <si>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</si>
  <si>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</si>
  <si>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</si>
  <si>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</si>
  <si>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</si>
  <si>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</si>
  <si>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</si>
  <si>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</si>
  <si>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</si>
  <si>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</si>
  <si>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</si>
  <si>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</si>
  <si>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</si>
  <si>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</si>
  <si>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</si>
  <si>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</si>
  <si>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</si>
  <si>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</si>
  <si>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</si>
  <si>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</si>
  <si>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</si>
  <si>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</si>
  <si>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</si>
  <si>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</si>
  <si>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</si>
  <si>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</si>
  <si>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</si>
  <si>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</si>
  <si>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</si>
  <si>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</si>
  <si>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</si>
  <si>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</si>
  <si>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</si>
  <si>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</si>
  <si>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</si>
  <si>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</si>
  <si>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</si>
  <si>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</si>
  <si>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</si>
  <si>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</si>
  <si>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</si>
  <si>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</si>
  <si>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</si>
  <si>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</si>
  <si>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</si>
  <si>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</si>
  <si>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</si>
  <si>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</si>
  <si>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</si>
  <si>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</si>
  <si>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</si>
  <si>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</si>
  <si>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</si>
  <si>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</si>
  <si>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</si>
  <si>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</si>
  <si>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</si>
  <si>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</si>
  <si>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</si>
  <si>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</si>
  <si>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</si>
  <si>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</si>
  <si>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</si>
  <si>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</si>
  <si>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</si>
  <si>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</si>
  <si>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</si>
  <si>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</si>
  <si>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</si>
  <si>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</si>
  <si>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</si>
  <si>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</si>
  <si>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</si>
  <si>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</si>
  <si>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</si>
  <si>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</si>
  <si>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</si>
  <si>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</si>
  <si>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</si>
  <si>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</si>
  <si>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</si>
  <si>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</si>
  <si>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</si>
  <si>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</si>
  <si>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</si>
  <si>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</si>
  <si>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</si>
  <si>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</si>
  <si>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</si>
  <si>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</si>
  <si>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</si>
  <si>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</si>
  <si>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</si>
  <si>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</si>
  <si>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</si>
  <si>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</si>
  <si>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</si>
  <si>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</si>
  <si>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</si>
  <si>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</si>
  <si>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</si>
  <si>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</si>
  <si>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</si>
  <si>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</si>
  <si>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</si>
  <si>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</si>
  <si>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</si>
  <si>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</si>
  <si>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</si>
  <si>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</si>
  <si>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</si>
  <si>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</si>
  <si>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</si>
  <si>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</si>
  <si>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</si>
  <si>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</si>
  <si>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</si>
  <si>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</si>
  <si>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</si>
  <si>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</si>
  <si>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</si>
  <si>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</si>
  <si>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</si>
  <si>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</si>
  <si>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</si>
  <si>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</si>
  <si>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</si>
  <si>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</si>
  <si>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</si>
  <si>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</si>
  <si>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</si>
  <si>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</si>
  <si>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</si>
  <si>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</si>
  <si>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</si>
  <si>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</si>
  <si>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</si>
  <si>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</si>
  <si>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</si>
  <si>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</si>
  <si>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</si>
  <si>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</si>
  <si>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</si>
  <si>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</si>
  <si>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</si>
  <si>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</si>
  <si>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</si>
  <si>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</si>
  <si>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</si>
  <si>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</si>
  <si>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</si>
  <si>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</si>
  <si>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</si>
  <si>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</si>
  <si>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</si>
  <si>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</si>
  <si>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</si>
  <si>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</si>
  <si>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</si>
  <si>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</si>
  <si>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</si>
  <si>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</si>
  <si>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</si>
  <si>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</si>
  <si>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</si>
  <si>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</si>
  <si>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</si>
  <si>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</si>
  <si>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</si>
  <si>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</si>
  <si>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</si>
  <si>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</si>
  <si>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</si>
  <si>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</si>
  <si>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</si>
  <si>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</si>
  <si>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</si>
  <si>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</si>
  <si>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</si>
  <si>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</si>
  <si>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</si>
  <si>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</si>
  <si>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</si>
  <si>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</si>
  <si>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</si>
  <si>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</si>
  <si>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</si>
  <si>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</si>
  <si>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</si>
  <si>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</si>
  <si>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</si>
  <si>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</si>
  <si>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</si>
  <si>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</si>
  <si>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</si>
  <si>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</si>
  <si>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</si>
  <si>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</si>
  <si>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</si>
  <si>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</si>
  <si>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</si>
  <si>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</si>
  <si>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</si>
  <si>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</si>
  <si>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</si>
  <si>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</si>
  <si>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</si>
  <si>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</si>
  <si>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</si>
  <si>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</si>
  <si>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</si>
  <si>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</si>
  <si>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</si>
  <si>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</si>
  <si>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</si>
  <si>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</si>
  <si>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</si>
  <si>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</si>
  <si>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</si>
  <si>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</si>
  <si>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</si>
  <si>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</si>
  <si>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</si>
  <si>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</si>
  <si>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</si>
  <si>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</si>
  <si>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</si>
  <si>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</si>
  <si>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</si>
  <si>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</si>
  <si>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</si>
  <si>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</si>
  <si>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</si>
  <si>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</si>
  <si>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</si>
  <si>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</si>
  <si>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</si>
  <si>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</si>
  <si>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</si>
  <si>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</si>
  <si>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</si>
  <si>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</si>
  <si>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</si>
  <si>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</si>
  <si>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</si>
  <si>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</si>
  <si>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</si>
  <si>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</si>
  <si>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</si>
  <si>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</si>
  <si>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</si>
  <si>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</si>
  <si>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</si>
  <si>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</si>
  <si>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</si>
  <si>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</si>
  <si>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</si>
  <si>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</si>
  <si>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</si>
  <si>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</si>
  <si>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</si>
  <si>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</si>
  <si>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</si>
  <si>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</si>
  <si>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</si>
  <si>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</si>
  <si>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</si>
  <si>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</si>
  <si>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</si>
  <si>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</si>
  <si>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</si>
  <si>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</si>
  <si>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</si>
  <si>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</si>
  <si>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</si>
  <si>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</si>
  <si>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</si>
  <si>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</si>
  <si>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</si>
  <si>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</si>
  <si>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</si>
  <si>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</si>
  <si>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</si>
  <si>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</si>
  <si>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</si>
  <si>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</si>
  <si>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</si>
  <si>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</si>
  <si>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</si>
  <si>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</si>
  <si>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</si>
  <si>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</si>
  <si>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</si>
  <si>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</si>
  <si>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</si>
  <si>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</si>
  <si>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</si>
  <si>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</si>
  <si>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</si>
  <si>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</si>
  <si>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</si>
  <si>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</si>
  <si>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</si>
  <si>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</si>
  <si>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</si>
  <si>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</si>
  <si>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</si>
  <si>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</si>
  <si>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</si>
  <si>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</si>
  <si>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</si>
  <si>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</si>
  <si>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</si>
  <si>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</si>
  <si>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</si>
  <si>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</si>
  <si>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</si>
  <si>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</si>
  <si>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</si>
  <si>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</si>
  <si>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</si>
  <si>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</si>
  <si>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</si>
  <si>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</si>
  <si>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</si>
  <si>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</si>
  <si>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</si>
  <si>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</si>
  <si>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</si>
  <si>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</si>
  <si>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</si>
  <si>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</si>
  <si>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</si>
  <si>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</si>
  <si>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</si>
  <si>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</si>
  <si>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</si>
  <si>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</si>
  <si>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</si>
  <si>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</si>
  <si>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</si>
  <si>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</si>
  <si>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</si>
  <si>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</si>
  <si>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</si>
  <si>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</si>
  <si>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</si>
  <si>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</si>
  <si>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</si>
  <si>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</si>
  <si>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</si>
  <si>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</si>
  <si>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</si>
  <si>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</si>
  <si>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</si>
  <si>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</si>
  <si>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</si>
  <si>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</si>
  <si>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</si>
  <si>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</si>
  <si>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</si>
  <si>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</si>
  <si>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</si>
  <si>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</si>
  <si>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</si>
  <si>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</si>
  <si>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</si>
  <si>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</si>
  <si>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</si>
  <si>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</si>
  <si>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</si>
  <si>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</si>
  <si>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</si>
  <si>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</si>
  <si>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</si>
  <si>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</si>
  <si>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</si>
  <si>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</si>
  <si>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</si>
  <si>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</si>
  <si>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</si>
  <si>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</si>
  <si>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</si>
  <si>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</si>
  <si>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</si>
  <si>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</si>
  <si>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</si>
  <si>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</si>
  <si>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</si>
  <si>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</si>
  <si>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</si>
  <si>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</si>
  <si>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</si>
  <si>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</si>
  <si>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</si>
  <si>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</si>
  <si>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</si>
  <si>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</si>
  <si>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</si>
  <si>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</si>
  <si>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</si>
  <si>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</si>
  <si>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</si>
  <si>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</si>
  <si>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</si>
  <si>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</si>
  <si>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</si>
  <si>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</si>
  <si>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</si>
  <si>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</si>
  <si>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</si>
  <si>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</si>
  <si>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</si>
  <si>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</si>
  <si>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</si>
  <si>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</si>
  <si>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</si>
  <si>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</si>
  <si>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</si>
  <si>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</si>
  <si>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</si>
  <si>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</si>
  <si>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</si>
  <si>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</si>
  <si>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</si>
  <si>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</si>
  <si>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</si>
  <si>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</si>
  <si>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</si>
  <si>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</si>
  <si>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</si>
  <si>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</si>
  <si>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</si>
  <si>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</si>
  <si>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</si>
  <si>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</si>
  <si>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</si>
  <si>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</si>
  <si>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</si>
  <si>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</si>
  <si>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</si>
  <si>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</si>
  <si>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</si>
  <si>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</si>
  <si>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</si>
  <si>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</si>
  <si>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</si>
  <si>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</si>
  <si>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</si>
  <si>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</si>
  <si>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</si>
  <si>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</si>
  <si>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</si>
  <si>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</si>
  <si>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</si>
  <si>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</si>
  <si>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</si>
  <si>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</si>
  <si>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</si>
  <si>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</si>
  <si>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</si>
  <si>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</si>
  <si>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</si>
  <si>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</si>
  <si>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</si>
  <si>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</si>
  <si>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</si>
  <si>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</si>
  <si>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</si>
  <si>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</si>
  <si>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</si>
  <si>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</si>
  <si>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</si>
  <si>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</si>
  <si>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</si>
  <si>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</si>
  <si>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</si>
  <si>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</si>
  <si>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</si>
  <si>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</si>
  <si>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</si>
  <si>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</si>
  <si>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</si>
  <si>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</si>
  <si>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</si>
  <si>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</si>
  <si>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</si>
  <si>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</si>
  <si>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</si>
  <si>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</si>
  <si>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</si>
  <si>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</si>
  <si>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</si>
  <si>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</si>
  <si>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</si>
  <si>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</si>
  <si>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</si>
  <si>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</si>
  <si>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</si>
  <si>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</si>
  <si>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</si>
  <si>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</si>
  <si>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</si>
  <si>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</si>
  <si>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</si>
  <si>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</si>
  <si>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</si>
  <si>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</si>
  <si>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</si>
  <si>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</si>
  <si>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</si>
  <si>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</si>
  <si>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</si>
  <si>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</si>
  <si>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</si>
  <si>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</si>
  <si>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</si>
  <si>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</si>
  <si>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</si>
  <si>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</si>
  <si>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</si>
  <si>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</si>
  <si>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</si>
  <si>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</si>
  <si>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</si>
  <si>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</si>
  <si>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</si>
  <si>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</si>
  <si>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</si>
  <si>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</si>
  <si>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</si>
  <si>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</si>
  <si>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</si>
  <si>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</si>
  <si>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</si>
  <si>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</si>
  <si>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</si>
  <si>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</si>
  <si>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</si>
  <si>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</si>
  <si>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</si>
  <si>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</si>
  <si>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</si>
  <si>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</si>
  <si>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</si>
  <si>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</si>
  <si>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</si>
  <si>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</si>
  <si>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</si>
  <si>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</si>
  <si>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</si>
  <si>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</si>
  <si>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</si>
  <si>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</si>
  <si>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</si>
  <si>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</si>
  <si>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</si>
  <si>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</si>
  <si>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</si>
  <si>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</si>
  <si>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</si>
  <si>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</si>
  <si>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</si>
  <si>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</si>
  <si>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</si>
  <si>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</si>
  <si>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</si>
  <si>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</si>
  <si>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</si>
  <si>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</si>
  <si>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</si>
  <si>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</si>
  <si>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</si>
  <si>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</si>
  <si>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</si>
  <si>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</si>
  <si>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</si>
  <si>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</si>
  <si>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</si>
  <si>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</si>
  <si>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</si>
  <si>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</si>
  <si>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</si>
  <si>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</si>
  <si>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</si>
  <si>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</si>
  <si>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</si>
  <si>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</si>
  <si>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</si>
  <si>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</si>
  <si>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</si>
  <si>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</si>
  <si>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</si>
  <si>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</si>
  <si>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</si>
  <si>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</si>
  <si>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</si>
  <si>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</si>
  <si>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</si>
  <si>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</si>
  <si>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</si>
  <si>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</si>
  <si>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</si>
  <si>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</si>
  <si>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</si>
  <si>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</si>
  <si>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</si>
  <si>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</si>
  <si>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</si>
  <si>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</si>
  <si>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</si>
  <si>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</si>
  <si>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</si>
  <si>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</si>
  <si>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</si>
  <si>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</si>
  <si>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</si>
  <si>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</si>
  <si>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</si>
  <si>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</si>
  <si>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</si>
  <si>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</si>
  <si>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</si>
  <si>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</si>
  <si>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</si>
  <si>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</si>
  <si>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</si>
  <si>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</si>
  <si>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</si>
  <si>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</si>
  <si>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</si>
  <si>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</si>
  <si>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</si>
  <si>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</si>
  <si>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</si>
  <si>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</si>
  <si>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</si>
  <si>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</si>
  <si>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</si>
  <si>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</si>
  <si>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</si>
  <si>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</si>
  <si>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</si>
  <si>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</si>
  <si>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</si>
  <si>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</si>
  <si>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</si>
  <si>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</si>
  <si>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</si>
  <si>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</si>
  <si>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</si>
  <si>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</si>
  <si>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</si>
  <si>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</si>
  <si>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</si>
  <si>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</si>
  <si>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</si>
  <si>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</si>
  <si>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</si>
  <si>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</si>
  <si>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</si>
  <si>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</si>
  <si>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</si>
  <si>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</si>
  <si>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</si>
  <si>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</si>
  <si>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</si>
  <si>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</si>
  <si>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</si>
  <si>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</si>
  <si>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</si>
  <si>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</si>
  <si>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</si>
  <si>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</si>
  <si>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</si>
  <si>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</si>
  <si>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</si>
  <si>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</si>
  <si>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</si>
  <si>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</si>
  <si>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</si>
  <si>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</si>
  <si>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</si>
  <si>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</si>
  <si>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</si>
  <si>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</si>
  <si>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</si>
  <si>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</si>
  <si>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</si>
  <si>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</si>
  <si>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</si>
  <si>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</si>
  <si>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</si>
  <si>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</si>
  <si>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</si>
  <si>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</si>
  <si>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</si>
  <si>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</si>
  <si>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</si>
  <si>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</si>
  <si>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</si>
  <si>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</si>
  <si>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</si>
  <si>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</si>
  <si>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</si>
  <si>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</si>
  <si>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</si>
  <si>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</si>
  <si>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</si>
  <si>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</si>
  <si>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</si>
  <si>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</si>
  <si>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</si>
  <si>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</si>
  <si>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</si>
  <si>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</si>
  <si>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</si>
  <si>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</si>
  <si>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</si>
  <si>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</si>
  <si>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</si>
  <si>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</si>
  <si>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</si>
  <si>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</si>
  <si>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</si>
  <si>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</si>
  <si>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</si>
  <si>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</si>
  <si>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</si>
  <si>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</si>
  <si>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</si>
  <si>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</si>
  <si>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</si>
  <si>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</si>
  <si>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</si>
  <si>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</si>
  <si>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</si>
  <si>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</si>
  <si>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</si>
  <si>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</si>
  <si>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</si>
  <si>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</si>
  <si>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</si>
  <si>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</si>
  <si>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</si>
  <si>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</si>
  <si>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</si>
  <si>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</si>
  <si>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</si>
  <si>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</si>
  <si>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</si>
  <si>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</si>
  <si>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</si>
  <si>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</si>
  <si>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</si>
  <si>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</si>
  <si>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</si>
  <si>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</si>
  <si>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</si>
  <si>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</si>
  <si>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</si>
  <si>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</si>
  <si>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</si>
  <si>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</si>
  <si>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</si>
  <si>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</si>
  <si>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</si>
  <si>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</si>
  <si>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</si>
  <si>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</si>
  <si>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</si>
  <si>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</si>
  <si>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</si>
  <si>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</si>
  <si>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</si>
  <si>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</si>
  <si>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</si>
  <si>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</si>
  <si>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</si>
  <si>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</si>
  <si>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</si>
  <si>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</si>
  <si>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</si>
  <si>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</si>
  <si>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</si>
  <si>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</si>
  <si>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</si>
  <si>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</si>
  <si>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</si>
  <si>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</si>
  <si>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</si>
  <si>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</si>
  <si>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</si>
  <si>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</si>
  <si>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</si>
  <si>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</si>
  <si>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</si>
  <si>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</si>
  <si>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</si>
  <si>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</si>
  <si>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</si>
  <si>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</si>
  <si>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</si>
  <si>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</si>
  <si>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</si>
  <si>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</si>
  <si>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</si>
  <si>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</si>
  <si>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</si>
  <si>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</si>
  <si>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</si>
  <si>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</si>
  <si>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</si>
  <si>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</si>
  <si>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</si>
  <si>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</si>
  <si>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</si>
  <si>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</si>
  <si>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</si>
  <si>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</si>
  <si>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</si>
  <si>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</si>
  <si>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</si>
  <si>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</si>
  <si>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</si>
  <si>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</si>
  <si>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</si>
  <si>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</si>
  <si>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</si>
  <si>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</si>
  <si>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</si>
  <si>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</si>
  <si>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</si>
  <si>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</si>
  <si>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</si>
  <si>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</si>
  <si>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</si>
  <si>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</si>
  <si>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</si>
  <si>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</si>
  <si>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</si>
  <si>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</si>
  <si>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</si>
  <si>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</si>
  <si>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</si>
  <si>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</si>
  <si>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</si>
  <si>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</si>
  <si>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</si>
  <si>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</si>
  <si>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</si>
  <si>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</si>
  <si>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</si>
  <si>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</si>
  <si>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</si>
  <si>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</si>
  <si>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</si>
  <si>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</si>
  <si>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</si>
  <si>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</si>
  <si>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</si>
  <si>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</si>
  <si>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</si>
  <si>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</si>
  <si>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</si>
  <si>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</si>
  <si>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</si>
  <si>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</si>
  <si>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</si>
  <si>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</si>
  <si>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</si>
  <si>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</si>
  <si>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</si>
  <si>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</si>
  <si>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</si>
  <si>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</si>
  <si>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</si>
  <si>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</si>
  <si>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</si>
  <si>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</si>
  <si>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</si>
  <si>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</si>
  <si>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</si>
  <si>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</si>
  <si>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</si>
  <si>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</si>
  <si>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</si>
  <si>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</si>
  <si>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</si>
  <si>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</si>
  <si>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</si>
  <si>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</si>
  <si>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</si>
  <si>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</si>
  <si>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</si>
  <si>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</si>
  <si>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</si>
  <si>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</si>
  <si>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</si>
  <si>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</si>
  <si>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</si>
  <si>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</si>
  <si>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</si>
  <si>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</si>
  <si>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</si>
  <si>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</si>
  <si>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</si>
  <si>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</si>
  <si>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</si>
  <si>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</si>
  <si>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</si>
  <si>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</si>
  <si>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</si>
  <si>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</si>
  <si>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</si>
  <si>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</si>
  <si>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</si>
  <si>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</si>
  <si>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</si>
  <si>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</si>
  <si>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</si>
  <si>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</si>
  <si>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</si>
  <si>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</si>
  <si>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</si>
  <si>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</si>
  <si>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</si>
  <si>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</si>
  <si>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</si>
  <si>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</si>
  <si>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</si>
  <si>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</si>
  <si>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</si>
  <si>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</si>
  <si>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</si>
  <si>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</si>
  <si>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</si>
  <si>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</si>
  <si>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</si>
  <si>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</si>
  <si>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</si>
  <si>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</si>
  <si>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</si>
  <si>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</si>
  <si>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</si>
  <si>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</si>
  <si>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</si>
  <si>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</si>
  <si>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</si>
  <si>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</si>
  <si>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</si>
  <si>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</si>
  <si>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</si>
  <si>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</si>
  <si>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</si>
  <si>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</si>
  <si>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</si>
  <si>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</si>
  <si>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</si>
  <si>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</si>
  <si>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</si>
  <si>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</si>
  <si>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</si>
  <si>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</si>
  <si>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</si>
  <si>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</si>
  <si>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</si>
  <si>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</si>
  <si>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</si>
  <si>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</si>
  <si>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</si>
  <si>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</si>
  <si>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</si>
  <si>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</si>
  <si>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</si>
  <si>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</si>
  <si>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</si>
  <si>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</si>
  <si>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</si>
  <si>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</si>
  <si>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</si>
  <si>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</si>
  <si>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</si>
  <si>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</si>
  <si>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</si>
  <si>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</si>
  <si>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</si>
  <si>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</si>
  <si>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</si>
  <si>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</si>
  <si>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</si>
  <si>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</si>
  <si>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</si>
  <si>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</si>
  <si>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</si>
  <si>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</si>
  <si>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</si>
  <si>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</si>
  <si>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</si>
  <si>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</si>
  <si>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</si>
  <si>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</si>
  <si>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</si>
  <si>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</si>
  <si>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</si>
  <si>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</si>
  <si>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</si>
  <si>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</si>
  <si>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</si>
  <si>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</si>
  <si>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</si>
  <si>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</si>
  <si>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</si>
  <si>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</si>
  <si>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</si>
  <si>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</si>
  <si>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</si>
  <si>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</si>
  <si>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</si>
  <si>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</si>
  <si>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</si>
  <si>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</si>
  <si>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</si>
  <si>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</si>
  <si>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</si>
  <si>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</si>
  <si>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</si>
  <si>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</si>
  <si>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</si>
  <si>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</si>
  <si>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</si>
  <si>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</si>
  <si>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</si>
  <si>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</si>
  <si>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</si>
  <si>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</si>
  <si>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</si>
  <si>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</si>
  <si>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</si>
  <si>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</si>
  <si>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</si>
  <si>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</si>
  <si>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</si>
  <si>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</si>
  <si>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</si>
  <si>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</si>
  <si>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</si>
  <si>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</si>
  <si>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</si>
  <si>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</si>
  <si>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</si>
  <si>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</si>
  <si>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</si>
  <si>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</si>
  <si>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</si>
  <si>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</si>
  <si>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</si>
  <si>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</si>
  <si>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</si>
  <si>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</si>
  <si>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</si>
  <si>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</si>
  <si>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</si>
  <si>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</si>
  <si>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</si>
  <si>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</si>
  <si>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</si>
  <si>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</si>
  <si>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</si>
  <si>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</si>
  <si>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</si>
  <si>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</si>
  <si>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</si>
  <si>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</si>
  <si>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</si>
  <si>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</si>
  <si>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</si>
  <si>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</si>
  <si>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</si>
  <si>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</si>
  <si>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</si>
  <si>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</si>
  <si>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</si>
  <si>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</si>
  <si>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</si>
  <si>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</si>
  <si>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</si>
  <si>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</si>
  <si>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</si>
  <si>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</si>
  <si>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</si>
  <si>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</si>
  <si>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</si>
  <si>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</si>
  <si>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</si>
  <si>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</si>
  <si>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</si>
  <si>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</si>
  <si>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</si>
  <si>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</si>
  <si>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</si>
  <si>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</si>
  <si>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</si>
  <si>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</si>
  <si>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</si>
  <si>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</si>
  <si>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</si>
  <si>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</si>
  <si>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</si>
  <si>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</si>
  <si>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</si>
  <si>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</si>
  <si>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</si>
  <si>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</si>
  <si>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</si>
  <si>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</si>
  <si>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</si>
  <si>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</si>
  <si>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</si>
  <si>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</si>
  <si>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</si>
  <si>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</si>
  <si>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</si>
  <si>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</si>
  <si>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</si>
  <si>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</si>
  <si>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</si>
  <si>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</si>
  <si>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</si>
  <si>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</si>
  <si>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</si>
  <si>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</si>
  <si>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</si>
  <si>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</si>
  <si>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</si>
  <si>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</si>
  <si>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</si>
  <si>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</si>
  <si>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</si>
  <si>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</si>
  <si>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</si>
  <si>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</si>
  <si>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</si>
  <si>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</si>
  <si>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</si>
  <si>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</si>
  <si>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</si>
  <si>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</si>
  <si>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</si>
  <si>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</si>
  <si>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</si>
  <si>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</si>
  <si>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</si>
  <si>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</si>
  <si>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</si>
  <si>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</si>
  <si>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</si>
  <si>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</si>
  <si>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</si>
  <si>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</si>
  <si>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</si>
  <si>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</si>
  <si>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</si>
  <si>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</si>
  <si>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</si>
  <si>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</si>
  <si>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</si>
  <si>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</si>
  <si>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</si>
  <si>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</si>
  <si>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</si>
  <si>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</si>
  <si>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</si>
  <si>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</si>
  <si>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</si>
  <si>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</si>
  <si>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</si>
  <si>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</si>
  <si>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</si>
  <si>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</si>
  <si>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</si>
  <si>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</si>
  <si>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</si>
  <si>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</si>
  <si>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</si>
  <si>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</si>
  <si>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</si>
  <si>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</si>
  <si>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</si>
  <si>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</si>
  <si>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</si>
  <si>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</si>
  <si>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</si>
  <si>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</si>
  <si>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</si>
  <si>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</si>
  <si>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</si>
  <si>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</si>
  <si>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</si>
  <si>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</si>
  <si>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</si>
  <si>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</si>
  <si>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</si>
  <si>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</si>
  <si>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</si>
  <si>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</si>
  <si>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</si>
  <si>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</si>
  <si>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</si>
  <si>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</si>
  <si>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</si>
  <si>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</si>
  <si>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</si>
  <si>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</si>
  <si>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</si>
  <si>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</si>
  <si>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</si>
  <si>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</si>
  <si>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</si>
  <si>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</si>
  <si>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</si>
  <si>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</si>
  <si>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</si>
  <si>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</si>
  <si>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</si>
  <si>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</si>
  <si>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</si>
  <si>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</si>
  <si>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</si>
  <si>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</si>
  <si>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</si>
  <si>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</si>
  <si>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</si>
  <si>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</si>
  <si>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</si>
  <si>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</si>
  <si>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</si>
  <si>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</si>
  <si>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</si>
  <si>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</si>
  <si>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</si>
  <si>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</si>
  <si>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</si>
  <si>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</si>
  <si>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</si>
  <si>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</si>
  <si>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</si>
  <si>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</si>
  <si>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</si>
  <si>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</si>
  <si>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</si>
  <si>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</si>
  <si>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</si>
  <si>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</si>
  <si>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</si>
  <si>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</si>
  <si>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</si>
  <si>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</si>
  <si>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</si>
  <si>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</si>
  <si>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</si>
  <si>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</si>
  <si>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</si>
  <si>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</si>
  <si>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</si>
  <si>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</si>
  <si>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</si>
  <si>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</si>
  <si>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</si>
  <si>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</si>
  <si>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</si>
  <si>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</si>
  <si>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</si>
  <si>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</si>
  <si>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</si>
  <si>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</si>
  <si>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</si>
  <si>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</si>
  <si>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</si>
  <si>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</si>
  <si>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</si>
  <si>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</si>
  <si>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</si>
  <si>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</si>
  <si>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</si>
  <si>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</si>
  <si>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</si>
  <si>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</si>
  <si>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</si>
  <si>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</si>
  <si>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</si>
  <si>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</si>
  <si>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</si>
  <si>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</si>
  <si>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</si>
  <si>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</si>
  <si>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</si>
  <si>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</si>
  <si>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</si>
  <si>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</si>
  <si>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</si>
  <si>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</si>
  <si>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</si>
  <si>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</si>
  <si>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</si>
  <si>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</si>
  <si>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</si>
  <si>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</si>
  <si>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</si>
  <si>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</si>
  <si>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</si>
  <si>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</si>
  <si>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</si>
  <si>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</si>
  <si>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</si>
  <si>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</si>
  <si>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</si>
  <si>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</si>
  <si>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</si>
  <si>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</si>
  <si>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</si>
  <si>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</si>
  <si>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</si>
  <si>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</si>
  <si>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</si>
  <si>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</si>
  <si>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</si>
  <si>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</si>
  <si>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</si>
  <si>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</si>
  <si>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</si>
  <si>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</si>
  <si>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</si>
  <si>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</si>
  <si>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</si>
  <si>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</si>
  <si>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</si>
  <si>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</si>
  <si>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</si>
  <si>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</si>
  <si>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</si>
  <si>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</si>
  <si>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</si>
  <si>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</si>
  <si>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</si>
  <si>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</si>
  <si>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</si>
  <si>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</si>
  <si>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</si>
  <si>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</si>
  <si>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</si>
  <si>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</si>
  <si>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</si>
  <si>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</si>
  <si>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</si>
  <si>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</si>
  <si>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</si>
  <si>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</si>
  <si>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</si>
  <si>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</si>
  <si>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</si>
  <si>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</si>
  <si>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</si>
  <si>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</si>
  <si>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</si>
  <si>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</si>
  <si>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</si>
  <si>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</si>
  <si>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</si>
  <si>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</si>
  <si>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</si>
  <si>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</si>
  <si>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</si>
  <si>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</si>
  <si>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</si>
  <si>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</si>
  <si>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</si>
  <si>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</si>
  <si>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</si>
  <si>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</si>
  <si>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</si>
  <si>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</si>
  <si>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</si>
  <si>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</si>
  <si>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</si>
  <si>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</si>
  <si>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</si>
  <si>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</si>
  <si>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</si>
  <si>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</si>
  <si>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</si>
  <si>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</si>
  <si>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</si>
  <si>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</si>
  <si>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</si>
  <si>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</si>
  <si>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</si>
  <si>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</si>
  <si>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</si>
  <si>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</si>
  <si>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</si>
  <si>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</si>
  <si>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</si>
  <si>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</si>
  <si>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</si>
  <si>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</si>
  <si>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</si>
  <si>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</si>
  <si>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</si>
  <si>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</si>
  <si>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</si>
  <si>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</si>
  <si>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</si>
  <si>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</si>
  <si>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</si>
  <si>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</si>
  <si>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</si>
  <si>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</si>
  <si>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</si>
  <si>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</si>
  <si>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</si>
  <si>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</si>
  <si>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</si>
  <si>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</si>
  <si>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</si>
  <si>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</si>
  <si>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</si>
  <si>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</si>
  <si>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</si>
  <si>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</si>
  <si>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</si>
  <si>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</si>
  <si>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</si>
  <si>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</si>
  <si>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</si>
  <si>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</si>
  <si>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</si>
  <si>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</si>
  <si>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</si>
  <si>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</si>
  <si>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</si>
  <si>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</si>
  <si>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</si>
  <si>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</si>
  <si>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</si>
  <si>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</si>
  <si>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</si>
  <si>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</si>
  <si>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</si>
  <si>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</si>
  <si>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</si>
  <si>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</si>
  <si>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</si>
  <si>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</si>
  <si>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</si>
  <si>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</si>
  <si>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</si>
  <si>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</si>
  <si>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</si>
  <si>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</si>
  <si>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</si>
  <si>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</si>
  <si>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</si>
  <si>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</si>
  <si>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</si>
  <si>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</si>
  <si>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</si>
  <si>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</si>
  <si>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</si>
  <si>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</si>
  <si>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</si>
  <si>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</si>
  <si>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</si>
  <si>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</si>
  <si>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</si>
  <si>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</si>
  <si>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</si>
  <si>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</si>
  <si>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</si>
  <si>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</si>
  <si>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</si>
  <si>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</si>
  <si>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</si>
  <si>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</si>
  <si>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</si>
  <si>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</si>
  <si>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</si>
  <si>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</si>
  <si>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</si>
  <si>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</si>
  <si>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</si>
  <si>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</si>
  <si>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</si>
  <si>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</si>
  <si>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</si>
  <si>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</si>
  <si>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</si>
  <si>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</si>
  <si>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</si>
  <si>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</si>
  <si>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</si>
  <si>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</si>
  <si>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</si>
  <si>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</si>
  <si>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</si>
  <si>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</si>
  <si>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</si>
  <si>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</si>
  <si>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</si>
  <si>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</si>
  <si>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</si>
  <si>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</si>
  <si>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</si>
  <si>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</si>
  <si>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</si>
  <si>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</si>
  <si>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</si>
  <si>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</si>
  <si>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</si>
  <si>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</si>
  <si>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</si>
  <si>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</si>
  <si>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</si>
  <si>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</si>
  <si>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</si>
  <si>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</si>
  <si>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</si>
  <si>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</si>
  <si>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</si>
  <si>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</si>
  <si>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</si>
  <si>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</si>
  <si>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</si>
  <si>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</si>
  <si>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</si>
  <si>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</si>
  <si>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</si>
  <si>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</si>
  <si>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</si>
  <si>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</si>
  <si>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</si>
  <si>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</si>
  <si>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</si>
  <si>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</si>
  <si>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</si>
  <si>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</si>
  <si>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</si>
  <si>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</si>
  <si>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</si>
  <si>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</si>
  <si>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</si>
  <si>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</si>
  <si>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</si>
  <si>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</si>
  <si>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</si>
  <si>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</si>
  <si>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</si>
  <si>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</si>
  <si>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</si>
  <si>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</si>
  <si>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</si>
  <si>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</si>
  <si>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</si>
  <si>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</si>
  <si>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</si>
  <si>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</si>
  <si>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</si>
  <si>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</si>
  <si>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</si>
  <si>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</si>
  <si>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</si>
  <si>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</si>
  <si>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</si>
  <si>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</si>
  <si>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</si>
  <si>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</si>
  <si>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</si>
  <si>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</si>
  <si>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</si>
  <si>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</si>
  <si>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</si>
  <si>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</si>
  <si>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</si>
  <si>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</si>
  <si>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</si>
  <si>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</si>
  <si>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</si>
  <si>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</si>
  <si>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</si>
  <si>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</si>
  <si>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</si>
  <si>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</si>
  <si>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</si>
  <si>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</si>
  <si>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</si>
  <si>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</si>
  <si>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</si>
  <si>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</si>
  <si>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</si>
  <si>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</si>
  <si>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</si>
  <si>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</si>
  <si>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</si>
  <si>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</si>
  <si>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</si>
  <si>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</si>
  <si>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</si>
  <si>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</si>
  <si>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</si>
  <si>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</si>
  <si>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</si>
  <si>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</si>
  <si>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</si>
  <si>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</si>
  <si>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</si>
  <si>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</si>
  <si>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</si>
  <si>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</si>
  <si>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</si>
  <si>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</si>
  <si>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</si>
  <si>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</si>
  <si>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</si>
  <si>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</si>
  <si>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</si>
  <si>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</si>
  <si>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</si>
  <si>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</si>
  <si>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</si>
  <si>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</si>
  <si>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</si>
  <si>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</si>
  <si>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</si>
  <si>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</si>
  <si>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</si>
  <si>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</si>
  <si>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</si>
  <si>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</si>
  <si>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</si>
  <si>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</si>
  <si>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</si>
  <si>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</si>
  <si>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</si>
  <si>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</si>
  <si>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</si>
  <si>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</si>
  <si>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</si>
  <si>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</si>
  <si>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</si>
  <si>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</si>
  <si>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</si>
  <si>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</si>
  <si>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</si>
  <si>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</si>
  <si>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</si>
  <si>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</si>
  <si>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</si>
  <si>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</si>
  <si>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</si>
  <si>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</si>
  <si>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</si>
  <si>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</si>
  <si>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</si>
  <si>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</si>
  <si>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</si>
  <si>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</si>
  <si>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</si>
  <si>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</si>
  <si>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</si>
  <si>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</si>
  <si>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</si>
  <si>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</si>
  <si>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</si>
  <si>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</si>
  <si>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</si>
  <si>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</si>
  <si>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</si>
  <si>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</si>
  <si>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</si>
  <si>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</si>
  <si>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</si>
  <si>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</si>
  <si>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</si>
  <si>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</si>
  <si>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</si>
  <si>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</si>
  <si>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</si>
  <si>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</si>
  <si>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</si>
  <si>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</si>
  <si>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</si>
  <si>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</si>
  <si>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</si>
  <si>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</si>
  <si>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</si>
  <si>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</si>
  <si>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</si>
  <si>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</si>
  <si>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</si>
  <si>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</si>
  <si>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</si>
  <si>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</si>
  <si>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</si>
  <si>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</si>
  <si>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</si>
  <si>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</si>
  <si>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</si>
  <si>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</si>
  <si>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</si>
  <si>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</si>
  <si>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</si>
  <si>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</si>
  <si>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</si>
  <si>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</si>
  <si>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</si>
  <si>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</si>
  <si>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</si>
  <si>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</si>
  <si>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</si>
  <si>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</si>
  <si>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</si>
  <si>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</si>
  <si>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</si>
  <si>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</si>
  <si>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</si>
  <si>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</si>
  <si>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</si>
  <si>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</si>
  <si>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</si>
  <si>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</si>
  <si>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</si>
  <si>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</si>
  <si>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</si>
  <si>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</si>
  <si>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</si>
  <si>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</si>
  <si>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</si>
  <si>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</si>
  <si>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</si>
  <si>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</si>
  <si>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</si>
  <si>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</si>
  <si>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</si>
  <si>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</si>
  <si>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</si>
  <si>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</si>
  <si>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</si>
  <si>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</si>
  <si>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</si>
  <si>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</si>
  <si>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</si>
  <si>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</si>
  <si>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</si>
  <si>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</si>
  <si>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</si>
  <si>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</si>
  <si>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</si>
  <si>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</si>
  <si>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</si>
  <si>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</si>
  <si>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</si>
  <si>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</si>
  <si>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</si>
  <si>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</si>
  <si>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</si>
  <si>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</si>
  <si>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</si>
  <si>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</si>
  <si>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</si>
  <si>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</si>
  <si>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</si>
  <si>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</si>
  <si>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</si>
  <si>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</si>
  <si>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</si>
  <si>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</si>
  <si>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</si>
  <si>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</si>
  <si>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</si>
  <si>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</si>
  <si>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</si>
  <si>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</si>
  <si>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</si>
  <si>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</si>
  <si>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</si>
  <si>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</si>
  <si>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</si>
  <si>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</si>
  <si>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</si>
  <si>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</si>
  <si>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</si>
  <si>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</si>
  <si>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</si>
  <si>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</si>
  <si>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</si>
  <si>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</si>
  <si>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</si>
  <si>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</si>
  <si>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</si>
  <si>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</si>
  <si>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</si>
  <si>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</si>
  <si>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</si>
  <si>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</si>
  <si>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</si>
  <si>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</si>
  <si>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</si>
  <si>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</si>
  <si>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</si>
  <si>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</si>
  <si>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</si>
  <si>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</si>
  <si>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</si>
  <si>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</si>
  <si>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</si>
  <si>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</si>
  <si>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</si>
  <si>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</si>
  <si>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</si>
  <si>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</si>
  <si>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</si>
  <si>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</si>
  <si>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</si>
  <si>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</si>
  <si>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</si>
  <si>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</si>
  <si>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</si>
  <si>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</si>
  <si>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</si>
  <si>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</si>
  <si>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</si>
  <si>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</si>
  <si>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</si>
  <si>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</si>
  <si>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</si>
  <si>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</si>
  <si>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</si>
  <si>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</si>
  <si>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</si>
  <si>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</si>
  <si>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</si>
  <si>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</si>
  <si>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</si>
  <si>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</si>
  <si>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</si>
  <si>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</si>
  <si>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</si>
  <si>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</si>
  <si>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</si>
  <si>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</si>
  <si>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</si>
  <si>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</si>
  <si>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</si>
  <si>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</si>
  <si>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</si>
  <si>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</si>
  <si>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</si>
  <si>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</si>
  <si>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</si>
  <si>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</si>
  <si>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</si>
  <si>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</si>
  <si>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</si>
  <si>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</si>
  <si>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</si>
  <si>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</si>
  <si>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</si>
  <si>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</si>
  <si>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</si>
  <si>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</si>
  <si>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</si>
  <si>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</si>
  <si>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</si>
  <si>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</si>
  <si>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</si>
  <si>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</si>
  <si>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</si>
  <si>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</si>
  <si>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</si>
  <si>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</si>
  <si>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</si>
  <si>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</si>
  <si>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</si>
  <si>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</si>
  <si>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</si>
  <si>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</si>
  <si>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</si>
  <si>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</si>
  <si>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</si>
  <si>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</si>
  <si>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</si>
  <si>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</si>
  <si>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</si>
  <si>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</si>
  <si>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</si>
  <si>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</si>
  <si>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</si>
  <si>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</si>
  <si>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</si>
  <si>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</si>
  <si>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</si>
  <si>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</si>
  <si>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</si>
  <si>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</si>
  <si>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</si>
  <si>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</si>
  <si>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</si>
  <si>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</si>
  <si>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</si>
  <si>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</si>
  <si>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</si>
  <si>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</si>
  <si>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</si>
  <si>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</si>
  <si>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</si>
  <si>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</si>
  <si>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</si>
  <si>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</si>
  <si>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</si>
  <si>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</si>
  <si>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</si>
  <si>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</si>
  <si>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</si>
  <si>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</si>
  <si>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</si>
  <si>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</si>
  <si>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</si>
  <si>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</si>
  <si>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</si>
  <si>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</si>
  <si>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</si>
  <si>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</si>
  <si>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</si>
  <si>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</si>
  <si>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</si>
  <si>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</si>
  <si>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</si>
  <si>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</si>
  <si>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</si>
  <si>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</si>
  <si>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</si>
  <si>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</si>
  <si>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</si>
  <si>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</si>
  <si>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</si>
  <si>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</si>
  <si>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</si>
  <si>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</si>
  <si>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</si>
  <si>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</si>
  <si>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</si>
  <si>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</si>
  <si>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</si>
  <si>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</si>
  <si>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</si>
  <si>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</si>
  <si>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</si>
  <si>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</si>
  <si>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</si>
  <si>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</si>
  <si>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</si>
  <si>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</si>
  <si>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</si>
  <si>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</si>
  <si>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</si>
  <si>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</si>
  <si>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</si>
  <si>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</si>
  <si>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</si>
  <si>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</si>
  <si>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</si>
  <si>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</si>
  <si>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</si>
  <si>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</si>
  <si>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</si>
  <si>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</si>
  <si>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</si>
  <si>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</si>
  <si>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</si>
  <si>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</si>
  <si>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</si>
  <si>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</si>
  <si>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</si>
  <si>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</si>
  <si>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</si>
  <si>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</si>
  <si>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</si>
  <si>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</si>
  <si>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</si>
  <si>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</si>
  <si>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</si>
  <si>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</si>
  <si>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</si>
  <si>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</si>
  <si>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</si>
  <si>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</si>
  <si>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</si>
  <si>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</si>
  <si>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</si>
  <si>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</si>
  <si>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</si>
  <si>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</si>
  <si>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</si>
  <si>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</si>
  <si>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</si>
  <si>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</si>
  <si>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</si>
  <si>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</si>
  <si>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</si>
  <si>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</si>
  <si>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</si>
  <si>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</si>
  <si>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</si>
  <si>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</si>
  <si>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</si>
  <si>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</si>
  <si>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</si>
  <si>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</si>
  <si>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</si>
  <si>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</si>
  <si>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</si>
  <si>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</si>
  <si>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</si>
  <si>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</si>
  <si>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</si>
  <si>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</si>
  <si>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</si>
  <si>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</si>
  <si>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</si>
  <si>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</si>
  <si>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</si>
  <si>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</si>
  <si>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</si>
  <si>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</si>
  <si>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</si>
  <si>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</si>
  <si>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</si>
  <si>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</si>
  <si>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</si>
  <si>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</si>
  <si>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</si>
  <si>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</si>
  <si>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</si>
  <si>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</si>
  <si>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</si>
  <si>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</si>
  <si>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</si>
  <si>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</si>
  <si>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</si>
  <si>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</si>
  <si>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</si>
  <si>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</si>
  <si>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</si>
  <si>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</si>
  <si>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</si>
  <si>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</si>
  <si>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</si>
  <si>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</si>
  <si>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</si>
  <si>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</si>
  <si>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</si>
  <si>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</si>
  <si>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</si>
  <si>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</si>
  <si>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</si>
  <si>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</si>
  <si>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</si>
  <si>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</si>
  <si>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</si>
  <si>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</si>
  <si>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</si>
  <si>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</si>
  <si>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</si>
  <si>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</si>
  <si>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</si>
  <si>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</si>
  <si>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</si>
  <si>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</si>
  <si>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</si>
  <si>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</si>
  <si>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</si>
  <si>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</si>
  <si>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</si>
  <si>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</si>
  <si>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</si>
  <si>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</si>
  <si>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</si>
  <si>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</si>
  <si>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</si>
  <si>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</si>
  <si>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</si>
  <si>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</si>
  <si>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</si>
  <si>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</si>
  <si>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</si>
  <si>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</si>
  <si>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</si>
  <si>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</si>
  <si>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</si>
  <si>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</si>
  <si>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</si>
  <si>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</si>
  <si>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</si>
  <si>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</si>
  <si>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</si>
  <si>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</si>
  <si>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</si>
  <si>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</si>
  <si>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</si>
  <si>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</si>
  <si>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</si>
  <si>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</si>
  <si>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</si>
  <si>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</si>
  <si>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</si>
  <si>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</si>
  <si>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</si>
  <si>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</si>
  <si>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</si>
  <si>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</si>
  <si>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</si>
  <si>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</si>
  <si>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</si>
  <si>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</si>
  <si>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</si>
  <si>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</si>
  <si>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</si>
  <si>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</si>
  <si>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</si>
  <si>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</si>
  <si>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</si>
  <si>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</si>
  <si>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</si>
  <si>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</si>
  <si>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</si>
  <si>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</si>
  <si>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</si>
  <si>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</si>
  <si>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</si>
  <si>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</si>
  <si>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</si>
  <si>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</si>
  <si>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</si>
  <si>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</si>
  <si>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</si>
  <si>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</si>
  <si>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</si>
  <si>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</si>
  <si>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</si>
  <si>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</si>
  <si>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</si>
  <si>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</si>
  <si>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</si>
  <si>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</si>
  <si>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</si>
  <si>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</si>
  <si>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</si>
  <si>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</si>
  <si>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</si>
  <si>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</si>
  <si>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</si>
  <si>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</si>
  <si>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</si>
  <si>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</si>
  <si>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</si>
  <si>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</si>
  <si>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</si>
  <si>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</si>
  <si>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</si>
  <si>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</si>
  <si>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</si>
  <si>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</si>
  <si>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</si>
  <si>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</si>
  <si>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</si>
  <si>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</si>
  <si>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</si>
  <si>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</si>
  <si>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</si>
  <si>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</si>
  <si>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</si>
  <si>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</si>
  <si>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</si>
  <si>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</si>
  <si>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</si>
  <si>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</si>
  <si>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</si>
  <si>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</si>
  <si>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</si>
  <si>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</si>
  <si>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</si>
  <si>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</si>
  <si>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</si>
  <si>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</si>
  <si>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</si>
  <si>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</si>
  <si>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</si>
  <si>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</si>
  <si>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</si>
  <si>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</si>
  <si>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</si>
  <si>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</si>
  <si>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</si>
  <si>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</si>
  <si>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</si>
  <si>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</si>
  <si>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</si>
  <si>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</si>
  <si>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</si>
  <si>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</si>
  <si>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</si>
  <si>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</si>
  <si>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</si>
  <si>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</si>
  <si>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</si>
  <si>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</si>
  <si>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</si>
  <si>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</si>
  <si>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</si>
  <si>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</si>
  <si>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</si>
  <si>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</si>
  <si>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</si>
  <si>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</si>
  <si>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</si>
  <si>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</si>
  <si>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</si>
  <si>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</si>
  <si>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</si>
  <si>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</si>
  <si>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</si>
  <si>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</si>
  <si>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</si>
  <si>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</si>
  <si>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</si>
  <si>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</si>
  <si>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</si>
  <si>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</si>
  <si>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</si>
  <si>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</si>
  <si>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</si>
  <si>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</si>
  <si>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</si>
  <si>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</si>
  <si>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</si>
  <si>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</si>
  <si>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</si>
  <si>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</si>
  <si>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</si>
  <si>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</si>
  <si>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</si>
  <si>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</si>
  <si>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</si>
  <si>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</si>
  <si>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</si>
  <si>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</si>
  <si>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</si>
  <si>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</si>
  <si>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</si>
  <si>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</si>
  <si>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</si>
  <si>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</si>
  <si>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</si>
  <si>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</si>
  <si>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</si>
  <si>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</si>
  <si>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</si>
  <si>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</si>
  <si>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</si>
  <si>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</si>
  <si>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</si>
  <si>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</si>
  <si>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</si>
  <si>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</si>
  <si>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</si>
  <si>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</si>
  <si>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</si>
  <si>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</si>
  <si>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</si>
  <si>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</si>
  <si>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</si>
  <si>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</si>
  <si>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</si>
  <si>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</si>
  <si>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</si>
  <si>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</si>
  <si>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</si>
  <si>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</si>
  <si>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</si>
  <si>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</si>
  <si>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</si>
  <si>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</si>
  <si>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</si>
  <si>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</si>
  <si>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</si>
  <si>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</si>
  <si>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</si>
  <si>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</si>
  <si>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</si>
  <si>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</si>
  <si>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</si>
  <si>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</si>
  <si>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</si>
  <si>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</si>
  <si>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</si>
  <si>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</si>
  <si>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</si>
  <si>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</si>
  <si>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</si>
  <si>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</si>
  <si>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</si>
  <si>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</si>
  <si>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</si>
  <si>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</si>
  <si>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</si>
  <si>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</si>
  <si>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</si>
  <si>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</si>
  <si>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</si>
  <si>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</si>
  <si>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</si>
  <si>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</si>
  <si>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</si>
  <si>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</si>
  <si>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</si>
  <si>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</si>
  <si>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</si>
  <si>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</si>
  <si>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</si>
  <si>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</si>
  <si>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</si>
  <si>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</si>
  <si>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</si>
  <si>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</si>
  <si>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</si>
  <si>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</si>
  <si>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</si>
  <si>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</si>
  <si>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</si>
  <si>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</si>
  <si>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</si>
  <si>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</si>
  <si>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</si>
  <si>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</si>
  <si>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</si>
  <si>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</si>
  <si>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</si>
  <si>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</si>
  <si>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</si>
  <si>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</si>
  <si>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</si>
  <si>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</si>
  <si>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</si>
  <si>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</si>
  <si>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</si>
  <si>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</si>
  <si>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</si>
  <si>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</si>
  <si>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</si>
  <si>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</si>
  <si>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</si>
  <si>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</si>
  <si>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</si>
  <si>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</si>
  <si>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</si>
  <si>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</si>
  <si>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</si>
  <si>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</si>
  <si>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</si>
  <si>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</si>
  <si>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</si>
  <si>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</si>
  <si>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</si>
  <si>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</si>
  <si>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</si>
  <si>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</si>
  <si>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</si>
  <si>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</si>
  <si>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</si>
  <si>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</si>
  <si>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</si>
  <si>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</si>
  <si>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</si>
  <si>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</si>
  <si>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</si>
  <si>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</si>
  <si>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</si>
  <si>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</si>
  <si>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</si>
  <si>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</si>
  <si>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</si>
  <si>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</si>
  <si>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</si>
  <si>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</si>
  <si>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</si>
  <si>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</si>
  <si>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</si>
  <si>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</si>
  <si>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</si>
  <si>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</si>
  <si>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</si>
  <si>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</si>
  <si>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</si>
  <si>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</si>
  <si>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</si>
  <si>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</si>
  <si>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</si>
  <si>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</si>
  <si>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</si>
  <si>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</si>
  <si>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</si>
  <si>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</si>
  <si>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</si>
  <si>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</si>
  <si>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</si>
  <si>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</si>
  <si>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</si>
  <si>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</si>
  <si>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</si>
  <si>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</si>
  <si>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</si>
  <si>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</si>
  <si>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</si>
  <si>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</si>
  <si>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</si>
  <si>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</si>
  <si>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</si>
  <si>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</si>
  <si>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</si>
  <si>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</si>
  <si>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</si>
  <si>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</si>
  <si>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</si>
  <si>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</si>
  <si>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</si>
  <si>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</si>
  <si>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</si>
  <si>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</si>
  <si>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</si>
  <si>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</si>
  <si>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</si>
  <si>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</si>
  <si>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</si>
  <si>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</si>
  <si>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</si>
  <si>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</si>
  <si>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</si>
  <si>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</si>
  <si>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</si>
  <si>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</si>
  <si>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</si>
  <si>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</si>
  <si>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</si>
  <si>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</si>
  <si>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</si>
  <si>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</si>
  <si>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</si>
  <si>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</si>
  <si>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</si>
  <si>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</si>
  <si>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</si>
  <si>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</si>
  <si>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</si>
  <si>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</si>
  <si>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</si>
  <si>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</si>
  <si>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</si>
  <si>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</si>
  <si>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</si>
  <si>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</si>
  <si>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</si>
  <si>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</si>
  <si>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</si>
  <si>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</si>
  <si>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</si>
  <si>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</si>
  <si>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</si>
  <si>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</si>
  <si>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</si>
  <si>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</si>
  <si>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</si>
  <si>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</si>
  <si>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</si>
  <si>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</si>
  <si>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</si>
  <si>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</si>
  <si>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</si>
  <si>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</si>
  <si>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</si>
  <si>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</si>
  <si>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</si>
  <si>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</si>
  <si>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</si>
  <si>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</si>
  <si>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</si>
  <si>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</si>
  <si>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</si>
  <si>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</si>
  <si>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</si>
  <si>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</si>
  <si>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</si>
  <si>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</si>
  <si>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</si>
  <si>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</si>
  <si>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</si>
  <si>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</si>
  <si>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</si>
  <si>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</si>
  <si>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</si>
  <si>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</si>
  <si>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</si>
  <si>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</si>
  <si>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</si>
  <si>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</si>
  <si>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</si>
  <si>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</si>
  <si>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</si>
  <si>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</si>
  <si>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</si>
  <si>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</si>
  <si>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</si>
  <si>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</si>
  <si>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</si>
  <si>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</si>
  <si>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</si>
  <si>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</si>
  <si>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</si>
  <si>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</si>
  <si>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</si>
  <si>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</si>
  <si>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</si>
  <si>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</si>
  <si>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</si>
  <si>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</si>
  <si>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</si>
  <si>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</si>
  <si>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</si>
  <si>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</si>
  <si>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</si>
  <si>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</si>
  <si>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</si>
  <si>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</si>
  <si>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</si>
  <si>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</si>
  <si>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</si>
  <si>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</si>
  <si>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</si>
  <si>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</si>
  <si>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</si>
  <si>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</si>
  <si>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</si>
  <si>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</si>
  <si>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</si>
  <si>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</si>
  <si>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</si>
  <si>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</si>
  <si>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</si>
  <si>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</si>
  <si>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</si>
  <si>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</si>
  <si>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</si>
  <si>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</si>
  <si>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</si>
  <si>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</si>
  <si>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</si>
  <si>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</si>
  <si>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</si>
  <si>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</si>
  <si>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</si>
  <si>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</si>
  <si>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</si>
  <si>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</si>
  <si>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</si>
  <si>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</si>
  <si>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</si>
  <si>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</si>
  <si>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</si>
  <si>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</si>
  <si>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</si>
  <si>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</si>
  <si>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</si>
  <si>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</si>
  <si>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</si>
  <si>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</si>
  <si>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</si>
  <si>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</si>
  <si>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</si>
  <si>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</si>
  <si>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</si>
  <si>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</si>
  <si>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</si>
  <si>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</si>
  <si>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</si>
  <si>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</si>
  <si>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</si>
  <si>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</si>
  <si>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</si>
  <si>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</si>
  <si>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</si>
  <si>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</si>
  <si>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</si>
  <si>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</si>
  <si>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</si>
  <si>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</si>
  <si>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</si>
  <si>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</si>
  <si>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</si>
  <si>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</si>
  <si>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</si>
  <si>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</si>
  <si>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</si>
  <si>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</si>
  <si>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</si>
  <si>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</si>
  <si>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</si>
  <si>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</si>
  <si>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</si>
  <si>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</si>
  <si>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</si>
  <si>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</si>
  <si>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</si>
  <si>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</si>
  <si>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</si>
  <si>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</si>
  <si>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</si>
  <si>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</si>
  <si>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</si>
  <si>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</si>
  <si>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</si>
  <si>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</si>
  <si>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</si>
  <si>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</si>
  <si>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</si>
  <si>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</si>
  <si>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</si>
  <si>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</si>
  <si>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</si>
  <si>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</si>
  <si>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</si>
  <si>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</si>
  <si>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</si>
  <si>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</si>
  <si>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</si>
  <si>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</si>
  <si>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</si>
  <si>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</si>
  <si>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</si>
  <si>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</si>
  <si>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</si>
  <si>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</si>
  <si>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</si>
  <si>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</si>
  <si>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</si>
  <si>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</si>
  <si>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</si>
  <si>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</si>
  <si>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</si>
  <si>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</si>
  <si>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</si>
  <si>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</si>
  <si>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</si>
  <si>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</si>
  <si>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</si>
  <si>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</si>
  <si>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</si>
  <si>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</si>
  <si>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</si>
  <si>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</si>
  <si>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</si>
  <si>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</si>
  <si>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</si>
  <si>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</si>
  <si>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</si>
  <si>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</si>
  <si>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</si>
  <si>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</si>
  <si>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</si>
  <si>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</si>
  <si>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</si>
  <si>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</si>
  <si>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</si>
  <si>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</si>
  <si>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</si>
  <si>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</si>
  <si>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</si>
  <si>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</si>
  <si>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</si>
  <si>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</si>
  <si>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</si>
  <si>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</si>
  <si>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</si>
  <si>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</si>
  <si>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</si>
  <si>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</si>
  <si>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</si>
  <si>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</si>
  <si>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</si>
  <si>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</si>
  <si>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</si>
  <si>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</si>
  <si>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</si>
  <si>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</si>
  <si>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</si>
  <si>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</si>
  <si>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</si>
  <si>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</si>
  <si>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</si>
  <si>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</si>
  <si>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</si>
  <si>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</si>
  <si>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</si>
  <si>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</si>
  <si>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</si>
  <si>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</si>
  <si>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</si>
  <si>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</si>
  <si>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</si>
  <si>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</si>
  <si>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</si>
  <si>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</si>
  <si>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</si>
  <si>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</si>
  <si>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</si>
  <si>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</si>
  <si>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</si>
  <si>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</si>
  <si>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</si>
  <si>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</si>
  <si>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</si>
  <si>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</si>
  <si>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</si>
  <si>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</si>
  <si>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</si>
  <si>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</si>
  <si>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</si>
  <si>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</si>
  <si>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</si>
  <si>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</si>
  <si>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</si>
  <si>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</si>
  <si>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</si>
  <si>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</si>
  <si>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</si>
  <si>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</si>
  <si>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</si>
  <si>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</si>
  <si>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</si>
  <si>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</si>
  <si>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</si>
  <si>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</si>
  <si>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</si>
  <si>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</si>
  <si>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</si>
  <si>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</si>
  <si>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</si>
  <si>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</si>
  <si>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</si>
  <si>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</si>
  <si>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</si>
  <si>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</si>
  <si>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</si>
  <si>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</si>
  <si>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</si>
  <si>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</si>
  <si>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</si>
  <si>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</si>
  <si>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</si>
  <si>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</si>
  <si>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</si>
  <si>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</si>
  <si>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</si>
  <si>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</si>
  <si>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</si>
  <si>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</si>
  <si>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</si>
  <si>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</si>
  <si>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</si>
  <si>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</si>
  <si>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</si>
  <si>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</si>
  <si>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</si>
  <si>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</si>
  <si>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</si>
  <si>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</si>
  <si>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</si>
  <si>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</si>
  <si>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</si>
  <si>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</si>
  <si>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</si>
  <si>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</si>
  <si>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</si>
  <si>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</si>
  <si>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</si>
  <si>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</si>
  <si>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</si>
  <si>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</si>
  <si>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</si>
  <si>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</si>
  <si>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</si>
  <si>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</si>
  <si>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</si>
  <si>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</si>
  <si>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</si>
  <si>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</si>
  <si>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</si>
  <si>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</si>
  <si>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</si>
  <si>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</si>
  <si>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</si>
  <si>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</si>
  <si>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</si>
  <si>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</si>
  <si>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</si>
  <si>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</si>
  <si>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</si>
  <si>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</si>
  <si>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</si>
  <si>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</si>
  <si>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</si>
  <si>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</si>
  <si>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</si>
  <si>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</si>
  <si>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</si>
  <si>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</si>
  <si>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</si>
  <si>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</si>
  <si>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</si>
  <si>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</si>
  <si>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</si>
  <si>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</si>
  <si>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</si>
  <si>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</si>
  <si>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</si>
  <si>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</si>
  <si>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</si>
  <si>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</si>
  <si>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</si>
  <si>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</si>
  <si>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</si>
  <si>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</si>
  <si>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</si>
  <si>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</si>
  <si>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</si>
  <si>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</si>
  <si>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</si>
  <si>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</si>
  <si>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</si>
  <si>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</si>
  <si>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</si>
  <si>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</si>
  <si>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</si>
  <si>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</si>
  <si>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</si>
  <si>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</si>
  <si>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</si>
  <si>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</si>
  <si>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</si>
  <si>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</si>
  <si>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</si>
  <si>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</si>
  <si>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</si>
  <si>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</si>
  <si>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</si>
  <si>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</si>
  <si>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</si>
  <si>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</si>
  <si>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</si>
  <si>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</si>
  <si>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</si>
  <si>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</si>
  <si>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</si>
  <si>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</si>
  <si>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</si>
  <si>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</si>
  <si>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</si>
  <si>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</si>
  <si>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</si>
  <si>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</si>
  <si>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</si>
  <si>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</si>
  <si>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</si>
  <si>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</si>
  <si>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</si>
  <si>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</si>
  <si>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</si>
  <si>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</si>
  <si>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</si>
  <si>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</si>
  <si>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</si>
  <si>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</si>
  <si>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</si>
  <si>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</si>
  <si>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</si>
  <si>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</si>
  <si>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</si>
  <si>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</si>
  <si>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</si>
  <si>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</si>
  <si>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</si>
  <si>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</si>
  <si>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</si>
  <si>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</si>
  <si>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</si>
  <si>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</si>
  <si>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</si>
  <si>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</si>
  <si>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</si>
  <si>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</si>
  <si>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</si>
  <si>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</si>
  <si>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</si>
  <si>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</si>
  <si>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</si>
  <si>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</si>
  <si>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</si>
  <si>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</si>
  <si>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</si>
  <si>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</si>
  <si>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</si>
  <si>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</si>
  <si>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</si>
  <si>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</si>
  <si>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</si>
  <si>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</si>
  <si>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</si>
  <si>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</si>
  <si>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</si>
  <si>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</si>
  <si>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</si>
  <si>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</si>
  <si>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</si>
  <si>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</si>
  <si>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</si>
  <si>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</si>
  <si>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</si>
  <si>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</si>
  <si>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</si>
  <si>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</si>
  <si>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</si>
  <si>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</si>
  <si>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</si>
  <si>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</si>
  <si>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</si>
  <si>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</si>
  <si>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</si>
  <si>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</si>
  <si>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</si>
  <si>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</si>
  <si>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</si>
  <si>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</si>
  <si>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</si>
  <si>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</si>
  <si>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</si>
  <si>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</si>
  <si>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</si>
  <si>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</si>
  <si>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</si>
  <si>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</si>
  <si>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</si>
  <si>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</si>
  <si>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</si>
  <si>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</si>
  <si>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</si>
  <si>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</si>
  <si>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</si>
  <si>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</si>
  <si>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</si>
  <si>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</si>
  <si>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</si>
  <si>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</si>
  <si>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</si>
  <si>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</si>
  <si>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</si>
  <si>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</si>
  <si>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</si>
  <si>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</si>
  <si>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</si>
  <si>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</si>
  <si>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</si>
  <si>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</si>
  <si>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</si>
  <si>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</si>
  <si>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</si>
  <si>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</si>
  <si>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</si>
  <si>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</si>
  <si>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</si>
  <si>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</si>
  <si>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</si>
  <si>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</si>
  <si>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</si>
  <si>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</si>
  <si>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</si>
  <si>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</si>
  <si>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</si>
  <si>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</si>
  <si>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</si>
  <si>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</si>
  <si>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</si>
  <si>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</si>
  <si>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</si>
  <si>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</si>
  <si>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</si>
  <si>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</si>
  <si>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</si>
  <si>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</si>
  <si>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</si>
  <si>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</si>
  <si>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</si>
  <si>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</si>
  <si>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</si>
  <si>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</si>
  <si>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</si>
  <si>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</si>
  <si>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</si>
  <si>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</si>
  <si>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</si>
  <si>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</si>
  <si>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</si>
  <si>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</si>
  <si>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</si>
  <si>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</si>
  <si>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</si>
  <si>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</si>
  <si>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</si>
  <si>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</si>
  <si>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</si>
  <si>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</si>
  <si>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</si>
  <si>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</si>
  <si>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</si>
  <si>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</si>
  <si>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</si>
  <si>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</si>
  <si>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</si>
  <si>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</si>
  <si>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</si>
  <si>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</si>
  <si>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</si>
  <si>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</si>
  <si>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</si>
  <si>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</si>
  <si>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</si>
  <si>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</si>
  <si>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</si>
  <si>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</si>
  <si>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</si>
  <si>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</si>
  <si>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</si>
  <si>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</si>
  <si>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</si>
  <si>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</si>
  <si>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</si>
  <si>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</si>
  <si>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</si>
  <si>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</si>
  <si>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</si>
  <si>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</si>
  <si>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</si>
  <si>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</si>
  <si>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</si>
  <si>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</si>
  <si>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</si>
  <si>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</si>
  <si>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</si>
  <si>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</si>
  <si>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</si>
  <si>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</si>
  <si>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</si>
  <si>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</si>
  <si>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</si>
  <si>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</si>
  <si>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</si>
  <si>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</si>
  <si>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</si>
  <si>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</si>
  <si>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</si>
  <si>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</si>
  <si>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</si>
  <si>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</si>
  <si>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</si>
  <si>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</si>
  <si>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</si>
  <si>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</si>
  <si>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</si>
  <si>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</si>
  <si>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</si>
  <si>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</si>
  <si>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</si>
  <si>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</si>
  <si>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</si>
  <si>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</si>
  <si>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</si>
  <si>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</si>
  <si>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</si>
  <si>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</si>
  <si>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</si>
  <si>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</si>
  <si>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</si>
  <si>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</si>
  <si>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</si>
  <si>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</si>
  <si>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</si>
  <si>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</si>
  <si>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</si>
  <si>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</si>
  <si>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</si>
  <si>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</si>
  <si>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</si>
  <si>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</si>
  <si>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</si>
  <si>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</si>
  <si>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</si>
  <si>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</si>
  <si>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</si>
  <si>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</si>
  <si>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</si>
  <si>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</si>
  <si>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</si>
  <si>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</si>
  <si>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</si>
  <si>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</si>
  <si>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</si>
  <si>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</si>
  <si>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</si>
  <si>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</si>
  <si>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</si>
  <si>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</si>
  <si>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</si>
  <si>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</si>
  <si>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</si>
  <si>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</si>
  <si>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</si>
  <si>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</si>
  <si>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</si>
  <si>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</si>
  <si>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</si>
  <si>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</si>
  <si>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</si>
  <si>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</si>
  <si>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</si>
  <si>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</si>
  <si>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</si>
  <si>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</si>
  <si>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</si>
  <si>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</si>
  <si>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</si>
  <si>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</si>
  <si>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</si>
  <si>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</si>
  <si>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</si>
  <si>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</si>
  <si>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</si>
  <si>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</si>
  <si>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</si>
  <si>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</si>
  <si>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</si>
  <si>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</si>
  <si>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</si>
  <si>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</si>
  <si>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</si>
  <si>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</si>
  <si>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</si>
  <si>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</si>
  <si>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</si>
  <si>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</si>
  <si>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</si>
  <si>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</si>
  <si>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</si>
  <si>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</si>
  <si>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</si>
  <si>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</si>
  <si>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</si>
  <si>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</si>
  <si>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</si>
  <si>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</si>
  <si>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</si>
  <si>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</si>
  <si>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</si>
  <si>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</si>
  <si>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</si>
  <si>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</si>
  <si>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</si>
  <si>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</si>
  <si>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</si>
  <si>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</si>
  <si>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</si>
  <si>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</si>
  <si>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</si>
  <si>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</si>
  <si>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</si>
  <si>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</si>
  <si>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</si>
  <si>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</si>
  <si>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</si>
  <si>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</si>
  <si>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</si>
  <si>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</si>
  <si>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</si>
  <si>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</si>
  <si>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</si>
  <si>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</si>
  <si>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</si>
  <si>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</si>
  <si>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</si>
  <si>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</si>
  <si>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</si>
  <si>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</si>
  <si>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</si>
  <si>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</si>
  <si>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</si>
  <si>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</si>
  <si>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</si>
  <si>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</si>
  <si>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</si>
  <si>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</si>
  <si>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</si>
  <si>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</si>
  <si>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</si>
  <si>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</si>
  <si>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</si>
  <si>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</si>
  <si>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</si>
  <si>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</si>
  <si>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</si>
  <si>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</si>
  <si>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</si>
  <si>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</si>
  <si>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</si>
  <si>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</si>
  <si>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</si>
  <si>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</si>
  <si>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</si>
  <si>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</si>
  <si>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</si>
  <si>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</si>
  <si>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</si>
  <si>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</si>
  <si>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</si>
  <si>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</si>
  <si>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</si>
  <si>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</si>
  <si>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</si>
  <si>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</si>
  <si>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</si>
  <si>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</si>
  <si>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</si>
  <si>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</si>
  <si>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</si>
  <si>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</si>
  <si>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</si>
  <si>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</si>
  <si>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</si>
  <si>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</si>
  <si>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</si>
  <si>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</si>
  <si>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</si>
  <si>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</si>
  <si>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</si>
  <si>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</si>
  <si>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</si>
  <si>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</si>
  <si>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</si>
  <si>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</si>
  <si>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</si>
  <si>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</si>
  <si>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</si>
  <si>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</si>
  <si>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</si>
  <si>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</si>
  <si>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</si>
  <si>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</si>
  <si>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</si>
  <si>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</si>
  <si>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</si>
  <si>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</si>
  <si>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</si>
  <si>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</si>
  <si>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</si>
  <si>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</si>
  <si>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</si>
  <si>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</si>
  <si>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</si>
  <si>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</si>
  <si>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</si>
  <si>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</si>
  <si>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</si>
  <si>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</si>
  <si>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</si>
  <si>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</si>
  <si>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</si>
  <si>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</si>
  <si>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</si>
  <si>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</si>
  <si>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</si>
  <si>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</si>
  <si>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</si>
  <si>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</si>
  <si>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</si>
  <si>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</si>
  <si>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</si>
  <si>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</si>
  <si>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</si>
  <si>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</si>
  <si>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</si>
  <si>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</si>
  <si>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</si>
  <si>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</si>
  <si>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</si>
  <si>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</si>
  <si>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</si>
  <si>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</si>
  <si>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</si>
  <si>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</si>
  <si>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</si>
  <si>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</si>
  <si>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</si>
  <si>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</si>
  <si>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</si>
  <si>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</si>
  <si>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</si>
  <si>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</si>
  <si>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</si>
  <si>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</si>
  <si>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</si>
  <si>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</si>
  <si>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</si>
  <si>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</si>
  <si>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</si>
  <si>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</si>
  <si>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</si>
  <si>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</si>
  <si>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</si>
  <si>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</si>
  <si>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</si>
  <si>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</si>
  <si>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</si>
  <si>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</si>
  <si>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</si>
  <si>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</si>
  <si>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</si>
  <si>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</si>
  <si>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</si>
  <si>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</si>
  <si>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</si>
  <si>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</si>
  <si>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</si>
  <si>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</si>
  <si>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</si>
  <si>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</si>
  <si>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</si>
  <si>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</si>
  <si>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</si>
  <si>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</si>
  <si>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</si>
  <si>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</si>
  <si>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</si>
  <si>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</si>
  <si>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</si>
  <si>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</si>
  <si>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</si>
  <si>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</si>
  <si>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</si>
  <si>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</si>
  <si>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</si>
  <si>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</si>
  <si>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</si>
  <si>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</si>
  <si>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</si>
  <si>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</si>
  <si>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</si>
  <si>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</si>
  <si>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</si>
  <si>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</si>
  <si>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</si>
  <si>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</si>
  <si>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</si>
  <si>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</si>
  <si>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</si>
  <si>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</si>
  <si>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</si>
  <si>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</si>
  <si>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</si>
  <si>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</si>
  <si>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</si>
  <si>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</si>
  <si>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</si>
  <si>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</si>
  <si>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</si>
  <si>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</si>
  <si>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</si>
  <si>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</si>
  <si>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</si>
  <si>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</si>
  <si>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</si>
  <si>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</si>
  <si>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</si>
  <si>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</si>
  <si>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</si>
  <si>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</si>
  <si>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</si>
  <si>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</si>
  <si>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</si>
  <si>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</si>
  <si>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</si>
  <si>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</si>
  <si>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</si>
  <si>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</si>
  <si>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</si>
  <si>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</si>
  <si>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</si>
  <si>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</si>
  <si>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</si>
  <si>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</si>
  <si>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</si>
  <si>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</si>
  <si>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</si>
  <si>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</si>
  <si>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</si>
  <si>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</si>
  <si>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</si>
  <si>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</si>
  <si>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</si>
  <si>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</si>
  <si>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</si>
  <si>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</si>
  <si>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</si>
  <si>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</si>
  <si>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</si>
  <si>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</si>
  <si>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</si>
  <si>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</si>
  <si>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</si>
  <si>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</si>
  <si>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</si>
  <si>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</si>
  <si>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</si>
  <si>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</si>
  <si>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</si>
  <si>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</si>
  <si>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</si>
  <si>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</si>
  <si>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</si>
  <si>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</si>
  <si>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</si>
  <si>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</si>
  <si>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</si>
  <si>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</si>
  <si>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</si>
  <si>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</si>
  <si>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</si>
  <si>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</si>
  <si>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</si>
  <si>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</si>
  <si>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</si>
  <si>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</si>
  <si>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</si>
  <si>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</si>
  <si>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</si>
  <si>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</si>
  <si>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</si>
  <si>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</si>
  <si>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</si>
  <si>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</si>
  <si>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</si>
  <si>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</si>
  <si>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</si>
  <si>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</si>
  <si>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</si>
  <si>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</si>
  <si>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</si>
  <si>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</si>
  <si>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</si>
  <si>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</si>
  <si>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</si>
  <si>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</si>
  <si>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</si>
  <si>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</si>
  <si>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</si>
  <si>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</si>
  <si>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</si>
  <si>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</si>
  <si>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</si>
  <si>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</si>
  <si>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</si>
  <si>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</si>
  <si>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</si>
  <si>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</si>
  <si>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</si>
  <si>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</si>
  <si>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</si>
  <si>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</si>
  <si>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</si>
  <si>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</si>
  <si>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</si>
  <si>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</si>
  <si>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</si>
  <si>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</si>
  <si>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</si>
  <si>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</si>
  <si>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</si>
  <si>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</si>
  <si>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</si>
  <si>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</si>
  <si>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</si>
  <si>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</si>
  <si>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</si>
  <si>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</si>
  <si>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</si>
  <si>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</si>
  <si>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</si>
  <si>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</si>
  <si>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</si>
  <si>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</si>
  <si>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</si>
  <si>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</si>
  <si>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</si>
  <si>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</si>
  <si>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</si>
  <si>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</si>
  <si>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</si>
  <si>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</si>
  <si>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</si>
  <si>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</si>
  <si>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</si>
  <si>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</si>
  <si>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</si>
  <si>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</si>
  <si>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</si>
  <si>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</si>
  <si>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</si>
  <si>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</si>
  <si>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</si>
  <si>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</si>
  <si>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</si>
  <si>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</si>
  <si>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</si>
  <si>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</si>
  <si>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</si>
  <si>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</si>
  <si>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</si>
  <si>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</si>
  <si>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</si>
  <si>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</si>
  <si>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</si>
  <si>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</si>
  <si>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</si>
  <si>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</si>
  <si>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</si>
  <si>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</si>
  <si>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</si>
  <si>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</si>
  <si>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</si>
  <si>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</si>
  <si>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</si>
  <si>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</si>
  <si>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</si>
  <si>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</si>
  <si>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</si>
  <si>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</si>
  <si>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</si>
  <si>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</si>
  <si>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</si>
  <si>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</si>
  <si>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</si>
  <si>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</si>
  <si>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</si>
  <si>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</si>
  <si>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</si>
  <si>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</si>
  <si>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</si>
  <si>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</si>
  <si>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</si>
  <si>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</si>
  <si>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</si>
  <si>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</si>
  <si>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</si>
  <si>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</si>
  <si>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</si>
  <si>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</si>
  <si>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</si>
  <si>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</si>
  <si>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</si>
  <si>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</si>
  <si>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</si>
  <si>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</si>
  <si>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</si>
  <si>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</si>
  <si>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</si>
  <si>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</si>
  <si>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</si>
  <si>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</si>
  <si>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</si>
  <si>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</si>
  <si>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</si>
  <si>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</si>
  <si>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</si>
  <si>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</si>
  <si>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</si>
  <si>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</si>
  <si>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</si>
  <si>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</si>
  <si>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</si>
  <si>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</si>
  <si>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</si>
  <si>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</si>
  <si>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</si>
  <si>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</si>
  <si>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</si>
  <si>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</si>
  <si>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</si>
  <si>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</si>
  <si>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</si>
  <si>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</si>
  <si>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</si>
  <si>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</si>
  <si>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</si>
  <si>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</si>
  <si>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</si>
  <si>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</si>
  <si>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</si>
  <si>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</si>
  <si>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</si>
  <si>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</si>
  <si>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</si>
  <si>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</si>
  <si>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</si>
  <si>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</si>
  <si>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</si>
  <si>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</si>
  <si>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</si>
  <si>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</si>
  <si>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</si>
  <si>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</si>
  <si>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</si>
  <si>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</si>
  <si>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</si>
  <si>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</si>
  <si>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</si>
  <si>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</si>
  <si>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</si>
  <si>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</si>
  <si>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</si>
  <si>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</si>
  <si>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</si>
  <si>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</si>
  <si>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</si>
  <si>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</si>
  <si>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</si>
  <si>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</si>
  <si>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</si>
  <si>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</si>
  <si>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</si>
  <si>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</si>
  <si>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</si>
  <si>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</si>
  <si>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</si>
  <si>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</si>
  <si>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</si>
  <si>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</si>
  <si>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</si>
  <si>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</si>
  <si>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</si>
  <si>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</si>
  <si>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</si>
  <si>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</si>
  <si>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</si>
  <si>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</si>
  <si>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</si>
  <si>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</si>
  <si>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</si>
  <si>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</si>
  <si>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</si>
  <si>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</si>
  <si>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</si>
  <si>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</si>
  <si>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</si>
  <si>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</si>
  <si>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</si>
  <si>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</si>
  <si>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</si>
  <si>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</si>
  <si>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</si>
  <si>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</si>
  <si>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</si>
  <si>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</si>
  <si>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</si>
  <si>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</si>
  <si>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</si>
  <si>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</si>
  <si>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</si>
  <si>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</si>
  <si>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</si>
  <si>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</si>
  <si>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</si>
  <si>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</si>
  <si>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</si>
  <si>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</si>
  <si>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</si>
  <si>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</si>
  <si>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</si>
  <si>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</si>
  <si>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</si>
  <si>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</si>
  <si>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</si>
  <si>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</si>
  <si>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</si>
  <si>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</si>
  <si>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</si>
  <si>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</si>
  <si>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</si>
  <si>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</si>
  <si>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</si>
  <si>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</si>
  <si>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</si>
  <si>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</si>
  <si>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</si>
  <si>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</si>
  <si>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</si>
  <si>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</si>
  <si>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</si>
  <si>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</si>
  <si>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</si>
  <si>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</si>
  <si>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</si>
  <si>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</si>
  <si>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</si>
  <si>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</si>
  <si>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</si>
  <si>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</si>
  <si>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</si>
  <si>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</si>
  <si>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</si>
  <si>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</si>
  <si>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</si>
  <si>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</si>
  <si>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</si>
  <si>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</si>
  <si>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</si>
  <si>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</si>
  <si>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</si>
  <si>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</si>
  <si>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</si>
  <si>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</si>
  <si>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</si>
  <si>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</si>
  <si>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</si>
  <si>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</si>
  <si>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</si>
  <si>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</si>
  <si>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</si>
  <si>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</si>
  <si>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</si>
  <si>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</si>
  <si>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</si>
  <si>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</si>
  <si>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</si>
  <si>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</si>
  <si>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</si>
  <si>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</si>
  <si>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</si>
  <si>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</si>
  <si>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</si>
  <si>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</si>
  <si>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</si>
  <si>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</si>
  <si>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</si>
  <si>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</si>
  <si>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</si>
  <si>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</si>
  <si>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</si>
  <si>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</si>
  <si>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</si>
  <si>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</si>
  <si>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</si>
  <si>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</si>
  <si>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</si>
  <si>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</si>
  <si>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</si>
  <si>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</si>
  <si>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</si>
  <si>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</si>
  <si>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</si>
  <si>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</si>
  <si>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</si>
  <si>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</si>
  <si>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</si>
  <si>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</si>
  <si>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</si>
  <si>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</si>
  <si>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</si>
  <si>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</si>
  <si>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</si>
  <si>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</si>
  <si>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</si>
  <si>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</si>
  <si>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</si>
  <si>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</si>
  <si>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</si>
  <si>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</si>
  <si>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</si>
  <si>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</si>
  <si>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</si>
  <si>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</si>
  <si>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</si>
  <si>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</si>
  <si>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</si>
  <si>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</si>
  <si>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</si>
  <si>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</si>
  <si>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</si>
  <si>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</si>
  <si>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</si>
  <si>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</si>
  <si>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</si>
  <si>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</si>
  <si>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</si>
  <si>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</si>
  <si>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</si>
  <si>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</si>
  <si>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</si>
  <si>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</si>
  <si>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</si>
  <si>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</si>
  <si>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</si>
  <si>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</si>
  <si>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</si>
  <si>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</si>
  <si>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</si>
  <si>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</si>
  <si>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</si>
  <si>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</si>
  <si>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</si>
  <si>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</si>
  <si>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</si>
  <si>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</si>
  <si>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</si>
  <si>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</si>
  <si>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</si>
  <si>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</si>
  <si>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</si>
  <si>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</si>
  <si>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</si>
  <si>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</si>
  <si>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</si>
  <si>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</si>
  <si>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</si>
  <si>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</si>
  <si>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</si>
  <si>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</si>
  <si>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</si>
  <si>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</si>
  <si>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</si>
  <si>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</si>
  <si>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</si>
  <si>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</si>
  <si>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</si>
  <si>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</si>
  <si>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</si>
  <si>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</si>
  <si>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</si>
  <si>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</si>
  <si>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</si>
  <si>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</si>
  <si>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</si>
  <si>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</si>
  <si>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</si>
  <si>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</si>
  <si>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</si>
  <si>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</si>
  <si>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</si>
  <si>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</si>
  <si>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</si>
  <si>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</si>
  <si>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</si>
  <si>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</si>
  <si>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</si>
  <si>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</si>
  <si>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</si>
  <si>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</si>
  <si>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</si>
  <si>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</si>
  <si>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</si>
  <si>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</si>
  <si>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</si>
  <si>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</si>
  <si>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</si>
  <si>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</si>
  <si>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</si>
  <si>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</si>
  <si>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</si>
  <si>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</si>
  <si>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</si>
  <si>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</si>
  <si>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</si>
  <si>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</si>
  <si>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</si>
  <si>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</si>
  <si>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</si>
  <si>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</si>
  <si>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</si>
  <si>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</si>
  <si>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</si>
  <si>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</si>
  <si>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</si>
  <si>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</si>
  <si>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</si>
  <si>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</si>
  <si>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</si>
  <si>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</si>
  <si>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</si>
  <si>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</si>
  <si>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</si>
  <si>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</si>
  <si>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</si>
  <si>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</si>
  <si>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</si>
  <si>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</si>
  <si>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</si>
  <si>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</si>
  <si>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</si>
  <si>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</si>
  <si>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</si>
  <si>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</si>
  <si>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</si>
  <si>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</si>
  <si>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</si>
  <si>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</si>
  <si>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</si>
  <si>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</si>
  <si>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</si>
  <si>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</si>
  <si>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</si>
  <si>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</si>
  <si>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</si>
  <si>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</si>
  <si>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</si>
  <si>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</si>
  <si>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</si>
  <si>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</si>
  <si>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</si>
  <si>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</si>
  <si>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</si>
  <si>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</si>
  <si>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</si>
  <si>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</si>
  <si>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</si>
  <si>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</si>
  <si>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</si>
  <si>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</si>
  <si>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</si>
  <si>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</si>
  <si>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</si>
  <si>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</si>
  <si>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</si>
  <si>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</si>
  <si>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</si>
  <si>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</si>
  <si>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</si>
  <si>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</si>
  <si>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</si>
  <si>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</si>
  <si>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</si>
  <si>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</si>
  <si>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</si>
  <si>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</si>
  <si>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</si>
  <si>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</si>
  <si>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</si>
  <si>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</si>
  <si>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</si>
  <si>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</si>
  <si>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</si>
  <si>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</si>
  <si>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</si>
  <si>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</si>
  <si>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</si>
  <si>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</si>
  <si>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</si>
  <si>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</si>
  <si>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</si>
  <si>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</si>
  <si>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</si>
  <si>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</si>
  <si>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</si>
  <si>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</si>
  <si>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</si>
  <si>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</si>
  <si>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</si>
  <si>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</si>
  <si>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</si>
  <si>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</si>
  <si>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</si>
  <si>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</si>
  <si>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</si>
  <si>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</si>
  <si>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</si>
  <si>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</si>
  <si>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</si>
  <si>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</si>
  <si>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</si>
  <si>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</si>
  <si>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</si>
  <si>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</si>
  <si>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</si>
  <si>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</si>
  <si>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</si>
  <si>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</si>
  <si>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</si>
  <si>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</si>
  <si>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</si>
  <si>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</si>
  <si>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</si>
  <si>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</si>
  <si>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</si>
  <si>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</si>
  <si>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</si>
  <si>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</si>
  <si>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</si>
  <si>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</si>
  <si>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</si>
  <si>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 xml:space="preserve"> sectors down &amp; ETA 5 min</t>
  </si>
  <si>
    <t xml:space="preserve"> PCM-20250215-00000830 </t>
  </si>
  <si>
    <t>LTE site still down and  site located in aramco area access issue need special permission</t>
  </si>
  <si>
    <t>PCM-20251124-00001626</t>
  </si>
  <si>
    <t xml:space="preserve">night access issue USF area </t>
  </si>
  <si>
    <t>PCM-20251124-00001773</t>
  </si>
  <si>
    <t>50 mins</t>
  </si>
  <si>
    <t>NO PCM</t>
  </si>
  <si>
    <t>HaW2421</t>
  </si>
  <si>
    <t>CRQ000000545153 under RFC and shared mail site down power issue on 9 PM and team reached found power cable was stolen and will arrange power cable to restore the site</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</si>
  <si>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</si>
  <si>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</si>
  <si>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</si>
  <si>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</si>
  <si>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</si>
  <si>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</si>
  <si>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</si>
  <si>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</si>
  <si>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</si>
  <si>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PCM-20251124-00001751</t>
  </si>
  <si>
    <t>EM Team moved to check ETA: 10 min</t>
  </si>
  <si>
    <t>PCM-20251124-00001772</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</si>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</sst>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2" totalsRowShown="0" headerRowDxfId="48" dataDxfId="47" headerRowBorderDxfId="45" tableBorderDxfId="46" totalsRowBorderDxfId="44">
  <autoFilter ref="A1:L3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31" dataDxfId="30" headerRowBorderDxfId="28" tableBorderDxfId="29">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323.04507719907269</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0.23651238426100463</v>
      </c>
      <c r="H3" s="131">
        <v>45985.752824074072</v>
      </c>
      <c r="I3" s="129" t="str">
        <f>IFERROR(VLOOKUP(D3,DB!A:F,6,0),"")</f>
        <v>Generator-DG</v>
      </c>
      <c r="J3" s="129" t="str">
        <f>IFERROR(VLOOKUP(D3,DB!A:G,7,0),"")</f>
        <v>Vandalized</v>
      </c>
      <c r="K3" s="133" t="s">
        <v>39024</v>
      </c>
      <c r="L3" s="134" t="str">
        <f>IFERROR(VLOOKUP(D3,DB!A:I,9,0),"")</f>
        <v>Latis</v>
      </c>
    </row>
    <row r="4" spans="1:15" ht="15" customHeight="1">
      <c r="A4" s="128"/>
      <c r="B4" s="129" t="str">
        <f>IFERROR(VLOOKUP(D4,DB!A:K,11,0),"")</f>
        <v/>
      </c>
      <c r="C4" s="129"/>
      <c r="D4" s="127"/>
      <c r="E4" s="130"/>
      <c r="F4" s="131"/>
      <c r="G4" s="132">
        <f ca="1">IFERROR(NOW()-F4,"-")</f>
        <v>45985.993503124999</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45985.993503124999</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45985.993503124999</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45985.993503124999</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45985.993503124999</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45985.993503124999</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45985.993503124999</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45985.993503124999</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45985.993503124999</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45985.993503124999</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45985.993503124999</v>
      </c>
      <c r="H14" s="131"/>
      <c r="I14" s="129" t="str">
        <f>IFERROR(VLOOKUP(D14,DB!A:F,6,0),"")</f>
        <v/>
      </c>
      <c r="J14" s="129" t="str">
        <f>IFERROR(VLOOKUP(D14,DB!A:G,7,0),"")</f>
        <v/>
      </c>
      <c r="K14" s="133"/>
      <c r="L14" s="134" t="str">
        <f>IFERROR(VLOOKUP(D14,DB!A:I,9,0),"")</f>
        <v/>
      </c>
    </row>
    <row r="15" spans="1:15" s="64" customFormat="1" ht="15" customHeight="1">
      <c r="A15" s="157"/>
      <c r="B15" s="156" t="str">
        <f>IFERROR(VLOOKUP(D15,DB!A:K,11,0),"")</f>
        <v/>
      </c>
      <c r="C15" s="156"/>
      <c r="D15" s="59"/>
      <c r="E15" s="155"/>
      <c r="F15" s="154"/>
      <c r="G15" s="153">
        <f ca="1">IFERROR(NOW()-F15,"-")</f>
        <v>45985.993503124999</v>
      </c>
      <c r="H15" s="154"/>
      <c r="I15" s="156" t="str">
        <f>IFERROR(VLOOKUP(D15,DB!A:F,6,0),"")</f>
        <v/>
      </c>
      <c r="J15" s="156" t="str">
        <f>IFERROR(VLOOKUP(D15,DB!A:G,7,0),"")</f>
        <v/>
      </c>
      <c r="K15" s="152"/>
      <c r="L15" s="151" t="str">
        <f>IFERROR(VLOOKUP(D15,DB!A:I,9,0),"")</f>
        <v/>
      </c>
    </row>
    <row r="16" spans="1:15" s="64" customFormat="1" ht="15" customHeight="1">
      <c r="A16" s="157"/>
      <c r="B16" s="156" t="str">
        <f>IFERROR(VLOOKUP(D16,DB!A:K,11,0),"")</f>
        <v/>
      </c>
      <c r="C16" s="156"/>
      <c r="D16" s="59"/>
      <c r="E16" s="155"/>
      <c r="F16" s="154"/>
      <c r="G16" s="153">
        <f ca="1">IFERROR(NOW()-F16,"-")</f>
        <v>45985.993503124999</v>
      </c>
      <c r="H16" s="154"/>
      <c r="I16" s="156" t="str">
        <f>IFERROR(VLOOKUP(D16,DB!A:F,6,0),"")</f>
        <v/>
      </c>
      <c r="J16" s="156" t="str">
        <f>IFERROR(VLOOKUP(D16,DB!A:G,7,0),"")</f>
        <v/>
      </c>
      <c r="K16" s="152"/>
      <c r="L16" s="151" t="str">
        <f>IFERROR(VLOOKUP(D16,DB!A:I,9,0),"")</f>
        <v/>
      </c>
    </row>
    <row r="17" spans="1:12" s="64" customFormat="1" ht="15" customHeight="1">
      <c r="A17" s="157"/>
      <c r="B17" s="156" t="str">
        <f>IFERROR(VLOOKUP(D17,DB!A:K,11,0),"")</f>
        <v/>
      </c>
      <c r="C17" s="156"/>
      <c r="D17" s="59"/>
      <c r="E17" s="155"/>
      <c r="F17" s="154"/>
      <c r="G17" s="153">
        <f ca="1">IFERROR(NOW()-F17,"-")</f>
        <v>45985.993503124999</v>
      </c>
      <c r="H17" s="154"/>
      <c r="I17" s="156" t="str">
        <f>IFERROR(VLOOKUP(D17,DB!A:F,6,0),"")</f>
        <v/>
      </c>
      <c r="J17" s="156" t="str">
        <f>IFERROR(VLOOKUP(D17,DB!A:G,7,0),"")</f>
        <v/>
      </c>
      <c r="K17" s="152"/>
      <c r="L17" s="151" t="str">
        <f>IFERROR(VLOOKUP(D17,DB!A:I,9,0),"")</f>
        <v/>
      </c>
    </row>
    <row r="18" spans="1:12" s="64" customFormat="1" ht="15" customHeight="1">
      <c r="A18" s="157"/>
      <c r="B18" s="156" t="str">
        <f>IFERROR(VLOOKUP(D18,DB!A:K,11,0),"")</f>
        <v/>
      </c>
      <c r="C18" s="156"/>
      <c r="D18" s="59"/>
      <c r="E18" s="155"/>
      <c r="F18" s="154"/>
      <c r="G18" s="153">
        <f ca="1">IFERROR(NOW()-F18,"-")</f>
        <v>45985.993503124999</v>
      </c>
      <c r="H18" s="154"/>
      <c r="I18" s="156" t="str">
        <f>IFERROR(VLOOKUP(D18,DB!A:F,6,0),"")</f>
        <v/>
      </c>
      <c r="J18" s="156" t="str">
        <f>IFERROR(VLOOKUP(D18,DB!A:G,7,0),"")</f>
        <v/>
      </c>
      <c r="K18" s="152"/>
      <c r="L18" s="151" t="str">
        <f>IFERROR(VLOOKUP(D18,DB!A:I,9,0),"")</f>
        <v/>
      </c>
    </row>
    <row r="19" spans="1:12" s="64" customFormat="1" ht="15" customHeight="1">
      <c r="A19" s="157"/>
      <c r="B19" s="156" t="str">
        <f>IFERROR(VLOOKUP(D19,DB!A:K,11,0),"")</f>
        <v/>
      </c>
      <c r="C19" s="156"/>
      <c r="D19" s="59"/>
      <c r="E19" s="155"/>
      <c r="F19" s="154"/>
      <c r="G19" s="153">
        <f ca="1">IFERROR(NOW()-F19,"-")</f>
        <v>45985.993503124999</v>
      </c>
      <c r="H19" s="154"/>
      <c r="I19" s="156" t="str">
        <f>IFERROR(VLOOKUP(D19,DB!A:F,6,0),"")</f>
        <v/>
      </c>
      <c r="J19" s="156" t="str">
        <f>IFERROR(VLOOKUP(D19,DB!A:G,7,0),"")</f>
        <v/>
      </c>
      <c r="K19" s="152"/>
      <c r="L19" s="151" t="str">
        <f>IFERROR(VLOOKUP(D19,DB!A:I,9,0),"")</f>
        <v/>
      </c>
    </row>
    <row r="20" spans="1:12" s="64" customFormat="1" ht="15" customHeight="1">
      <c r="A20" s="157"/>
      <c r="B20" s="156" t="str">
        <f>IFERROR(VLOOKUP(D20,DB!A:K,11,0),"")</f>
        <v/>
      </c>
      <c r="C20" s="156"/>
      <c r="D20" s="59"/>
      <c r="E20" s="155"/>
      <c r="F20" s="154"/>
      <c r="G20" s="153">
        <f ca="1">IFERROR(NOW()-F20,"-")</f>
        <v>45985.993503124999</v>
      </c>
      <c r="H20" s="154"/>
      <c r="I20" s="156" t="str">
        <f>IFERROR(VLOOKUP(D20,DB!A:F,6,0),"")</f>
        <v/>
      </c>
      <c r="J20" s="156" t="str">
        <f>IFERROR(VLOOKUP(D20,DB!A:G,7,0),"")</f>
        <v/>
      </c>
      <c r="K20" s="152"/>
      <c r="L20" s="151" t="str">
        <f>IFERROR(VLOOKUP(D20,DB!A:I,9,0),"")</f>
        <v/>
      </c>
    </row>
    <row r="21" spans="1:12" s="64" customFormat="1" ht="15" customHeight="1">
      <c r="A21" s="157"/>
      <c r="B21" s="156" t="str">
        <f>IFERROR(VLOOKUP(D21,DB!A:K,11,0),"")</f>
        <v/>
      </c>
      <c r="C21" s="156"/>
      <c r="D21" s="59"/>
      <c r="E21" s="155"/>
      <c r="F21" s="154"/>
      <c r="G21" s="153">
        <f ca="1">IFERROR(NOW()-F21,"-")</f>
        <v>45985.993503124999</v>
      </c>
      <c r="H21" s="154"/>
      <c r="I21" s="156" t="str">
        <f>IFERROR(VLOOKUP(D21,DB!A:F,6,0),"")</f>
        <v/>
      </c>
      <c r="J21" s="156" t="str">
        <f>IFERROR(VLOOKUP(D21,DB!A:G,7,0),"")</f>
        <v/>
      </c>
      <c r="K21" s="152"/>
      <c r="L21" s="151" t="str">
        <f>IFERROR(VLOOKUP(D21,DB!A:I,9,0),"")</f>
        <v/>
      </c>
    </row>
    <row r="22" spans="1:12" s="64" customFormat="1" ht="15" customHeight="1">
      <c r="A22" s="157"/>
      <c r="B22" s="156" t="str">
        <f>IFERROR(VLOOKUP(D22,DB!A:K,11,0),"")</f>
        <v/>
      </c>
      <c r="C22" s="156"/>
      <c r="D22" s="59"/>
      <c r="E22" s="155"/>
      <c r="F22" s="154"/>
      <c r="G22" s="153">
        <f ca="1">IFERROR(NOW()-F22,"-")</f>
        <v>45985.993503124999</v>
      </c>
      <c r="H22" s="154"/>
      <c r="I22" s="156" t="str">
        <f>IFERROR(VLOOKUP(D22,DB!A:F,6,0),"")</f>
        <v/>
      </c>
      <c r="J22" s="156" t="str">
        <f>IFERROR(VLOOKUP(D22,DB!A:G,7,0),"")</f>
        <v/>
      </c>
      <c r="K22" s="152"/>
      <c r="L22" s="151" t="str">
        <f>IFERROR(VLOOKUP(D22,DB!A:I,9,0),"")</f>
        <v/>
      </c>
    </row>
    <row r="23" spans="1:12" s="64" customFormat="1" ht="15" customHeight="1">
      <c r="A23" s="157"/>
      <c r="B23" s="156" t="str">
        <f>IFERROR(VLOOKUP(D23,DB!A:K,11,0),"")</f>
        <v/>
      </c>
      <c r="C23" s="156"/>
      <c r="D23" s="59"/>
      <c r="E23" s="155"/>
      <c r="F23" s="154"/>
      <c r="G23" s="153">
        <f ca="1">IFERROR(NOW()-F23,"-")</f>
        <v>45985.993503124999</v>
      </c>
      <c r="H23" s="154"/>
      <c r="I23" s="156" t="str">
        <f>IFERROR(VLOOKUP(D23,DB!A:F,6,0),"")</f>
        <v/>
      </c>
      <c r="J23" s="156" t="str">
        <f>IFERROR(VLOOKUP(D23,DB!A:G,7,0),"")</f>
        <v/>
      </c>
      <c r="K23" s="152"/>
      <c r="L23" s="151" t="str">
        <f>IFERROR(VLOOKUP(D23,DB!A:I,9,0),"")</f>
        <v/>
      </c>
    </row>
    <row r="24" spans="1:12" s="64" customFormat="1" ht="15" customHeight="1">
      <c r="A24" s="157"/>
      <c r="B24" s="156" t="str">
        <f>IFERROR(VLOOKUP(D24,DB!A:K,11,0),"")</f>
        <v/>
      </c>
      <c r="C24" s="156"/>
      <c r="D24" s="59"/>
      <c r="E24" s="155"/>
      <c r="F24" s="154"/>
      <c r="G24" s="153">
        <f ca="1">IFERROR(NOW()-F24,"-")</f>
        <v>45985.993503124999</v>
      </c>
      <c r="H24" s="154"/>
      <c r="I24" s="156" t="str">
        <f>IFERROR(VLOOKUP(D24,DB!A:F,6,0),"")</f>
        <v/>
      </c>
      <c r="J24" s="156" t="str">
        <f>IFERROR(VLOOKUP(D24,DB!A:G,7,0),"")</f>
        <v/>
      </c>
      <c r="K24" s="152"/>
      <c r="L24" s="151" t="str">
        <f>IFERROR(VLOOKUP(D24,DB!A:I,9,0),"")</f>
        <v/>
      </c>
    </row>
    <row r="25" spans="1:12" s="64" customFormat="1" ht="15" customHeight="1">
      <c r="A25" s="157"/>
      <c r="B25" s="156" t="str">
        <f>IFERROR(VLOOKUP(D25,DB!A:K,11,0),"")</f>
        <v/>
      </c>
      <c r="C25" s="156"/>
      <c r="D25" s="59"/>
      <c r="E25" s="155"/>
      <c r="F25" s="154"/>
      <c r="G25" s="153">
        <f ca="1">IFERROR(NOW()-F25,"-")</f>
        <v>45985.993503124999</v>
      </c>
      <c r="H25" s="154"/>
      <c r="I25" s="156" t="str">
        <f>IFERROR(VLOOKUP(D25,DB!A:F,6,0),"")</f>
        <v/>
      </c>
      <c r="J25" s="156" t="str">
        <f>IFERROR(VLOOKUP(D25,DB!A:G,7,0),"")</f>
        <v/>
      </c>
      <c r="K25" s="152"/>
      <c r="L25" s="151" t="str">
        <f>IFERROR(VLOOKUP(D25,DB!A:I,9,0),"")</f>
        <v/>
      </c>
    </row>
    <row r="26" spans="1:12" s="64" customFormat="1" ht="15" customHeight="1">
      <c r="A26" s="157"/>
      <c r="B26" s="156" t="str">
        <f>IFERROR(VLOOKUP(D26,DB!A:K,11,0),"")</f>
        <v/>
      </c>
      <c r="C26" s="156"/>
      <c r="D26" s="59"/>
      <c r="E26" s="155"/>
      <c r="F26" s="154"/>
      <c r="G26" s="153">
        <f ca="1">IFERROR(NOW()-F26,"-")</f>
        <v>45985.993503124999</v>
      </c>
      <c r="H26" s="154"/>
      <c r="I26" s="156" t="str">
        <f>IFERROR(VLOOKUP(D26,DB!A:F,6,0),"")</f>
        <v/>
      </c>
      <c r="J26" s="156" t="str">
        <f>IFERROR(VLOOKUP(D26,DB!A:G,7,0),"")</f>
        <v/>
      </c>
      <c r="K26" s="152"/>
      <c r="L26" s="151" t="str">
        <f>IFERROR(VLOOKUP(D26,DB!A:I,9,0),"")</f>
        <v/>
      </c>
    </row>
    <row r="27" spans="1:12" s="64" customFormat="1" ht="15" customHeight="1">
      <c r="A27" s="157"/>
      <c r="B27" s="156" t="str">
        <f>IFERROR(VLOOKUP(D27,DB!A:K,11,0),"")</f>
        <v/>
      </c>
      <c r="C27" s="156"/>
      <c r="D27" s="59"/>
      <c r="E27" s="155"/>
      <c r="F27" s="154"/>
      <c r="G27" s="153">
        <f ca="1">IFERROR(NOW()-F27,"-")</f>
        <v>45985.993503124999</v>
      </c>
      <c r="H27" s="154"/>
      <c r="I27" s="156" t="str">
        <f>IFERROR(VLOOKUP(D27,DB!A:F,6,0),"")</f>
        <v/>
      </c>
      <c r="J27" s="156" t="str">
        <f>IFERROR(VLOOKUP(D27,DB!A:G,7,0),"")</f>
        <v/>
      </c>
      <c r="K27" s="152"/>
      <c r="L27" s="151" t="str">
        <f>IFERROR(VLOOKUP(D27,DB!A:I,9,0),"")</f>
        <v/>
      </c>
    </row>
    <row r="28" spans="1:12" s="64" customFormat="1" ht="15" customHeight="1">
      <c r="A28" s="157"/>
      <c r="B28" s="156" t="str">
        <f>IFERROR(VLOOKUP(D28,DB!A:K,11,0),"")</f>
        <v/>
      </c>
      <c r="C28" s="156"/>
      <c r="D28" s="59"/>
      <c r="E28" s="155"/>
      <c r="F28" s="154"/>
      <c r="G28" s="153">
        <f ca="1">IFERROR(NOW()-F28,"-")</f>
        <v>45985.993503124999</v>
      </c>
      <c r="H28" s="154"/>
      <c r="I28" s="156" t="str">
        <f>IFERROR(VLOOKUP(D28,DB!A:F,6,0),"")</f>
        <v/>
      </c>
      <c r="J28" s="156" t="str">
        <f>IFERROR(VLOOKUP(D28,DB!A:G,7,0),"")</f>
        <v/>
      </c>
      <c r="K28" s="152"/>
      <c r="L28" s="151" t="str">
        <f>IFERROR(VLOOKUP(D28,DB!A:I,9,0),"")</f>
        <v/>
      </c>
    </row>
    <row r="29" spans="1:12" s="64" customFormat="1" ht="15" customHeight="1">
      <c r="A29" s="157"/>
      <c r="B29" s="156" t="str">
        <f>IFERROR(VLOOKUP(D29,DB!A:K,11,0),"")</f>
        <v/>
      </c>
      <c r="C29" s="156"/>
      <c r="D29" s="59"/>
      <c r="E29" s="155"/>
      <c r="F29" s="154"/>
      <c r="G29" s="153">
        <f ca="1">IFERROR(NOW()-F29,"-")</f>
        <v>45985.993503124999</v>
      </c>
      <c r="H29" s="154"/>
      <c r="I29" s="156" t="str">
        <f>IFERROR(VLOOKUP(D29,DB!A:F,6,0),"")</f>
        <v/>
      </c>
      <c r="J29" s="156" t="str">
        <f>IFERROR(VLOOKUP(D29,DB!A:G,7,0),"")</f>
        <v/>
      </c>
      <c r="K29" s="152"/>
      <c r="L29" s="151" t="str">
        <f>IFERROR(VLOOKUP(D29,DB!A:I,9,0),"")</f>
        <v/>
      </c>
    </row>
    <row r="30" spans="1:12" s="64" customFormat="1" ht="15" customHeight="1">
      <c r="A30" s="157"/>
      <c r="B30" s="156" t="str">
        <f>IFERROR(VLOOKUP(D30,DB!A:K,11,0),"")</f>
        <v/>
      </c>
      <c r="C30" s="156"/>
      <c r="D30" s="59"/>
      <c r="E30" s="155"/>
      <c r="F30" s="154"/>
      <c r="G30" s="153">
        <f ca="1">IFERROR(NOW()-F30,"-")</f>
        <v>45985.993503124999</v>
      </c>
      <c r="H30" s="154"/>
      <c r="I30" s="156" t="str">
        <f>IFERROR(VLOOKUP(D30,DB!A:F,6,0),"")</f>
        <v/>
      </c>
      <c r="J30" s="156" t="str">
        <f>IFERROR(VLOOKUP(D30,DB!A:G,7,0),"")</f>
        <v/>
      </c>
      <c r="K30" s="152"/>
      <c r="L30" s="151" t="str">
        <f>IFERROR(VLOOKUP(D30,DB!A:I,9,0),"")</f>
        <v/>
      </c>
    </row>
    <row r="31" spans="1:12" s="64" customFormat="1" ht="15" customHeight="1">
      <c r="A31" s="157"/>
      <c r="B31" s="156" t="str">
        <f>IFERROR(VLOOKUP(D31,DB!A:K,11,0),"")</f>
        <v/>
      </c>
      <c r="C31" s="156"/>
      <c r="D31" s="59"/>
      <c r="E31" s="155"/>
      <c r="F31" s="154"/>
      <c r="G31" s="153">
        <f ca="1">IFERROR(NOW()-F31,"-")</f>
        <v>45985.993503124999</v>
      </c>
      <c r="H31" s="154"/>
      <c r="I31" s="156" t="str">
        <f>IFERROR(VLOOKUP(D31,DB!A:F,6,0),"")</f>
        <v/>
      </c>
      <c r="J31" s="156" t="str">
        <f>IFERROR(VLOOKUP(D31,DB!A:G,7,0),"")</f>
        <v/>
      </c>
      <c r="K31" s="152"/>
      <c r="L31" s="151" t="str">
        <f>IFERROR(VLOOKUP(D31,DB!A:I,9,0),"")</f>
        <v/>
      </c>
    </row>
    <row r="32" spans="1:12" s="64" customFormat="1" ht="15" customHeight="1">
      <c r="A32" s="157"/>
      <c r="B32" s="156" t="str">
        <f>IFERROR(VLOOKUP(D32,DB!A:K,11,0),"")</f>
        <v/>
      </c>
      <c r="C32" s="156"/>
      <c r="D32" s="59"/>
      <c r="E32" s="155"/>
      <c r="F32" s="154"/>
      <c r="G32" s="153">
        <f ca="1">IFERROR(NOW()-F32,"-")</f>
        <v>45985.993503124999</v>
      </c>
      <c r="H32" s="154"/>
      <c r="I32" s="156" t="str">
        <f>IFERROR(VLOOKUP(D32,DB!A:F,6,0),"")</f>
        <v/>
      </c>
      <c r="J32" s="156" t="str">
        <f>IFERROR(VLOOKUP(D32,DB!A:G,7,0),"")</f>
        <v/>
      </c>
      <c r="K32" s="152"/>
      <c r="L32" s="151" t="str">
        <f>IFERROR(VLOOKUP(D32,DB!A:I,9,0),"")</f>
        <v/>
      </c>
    </row>
    <row r="33" spans="1:12" s="64" customFormat="1" ht="15" customHeight="1">
      <c r="A33" s="157"/>
      <c r="B33" s="156" t="str">
        <f>IFERROR(VLOOKUP(D33,DB!A:K,11,0),"")</f>
        <v/>
      </c>
      <c r="C33" s="156"/>
      <c r="D33" s="59"/>
      <c r="E33" s="155"/>
      <c r="F33" s="154"/>
      <c r="G33" s="153">
        <f ca="1">IFERROR(NOW()-F33,"-")</f>
        <v>45985.993503124999</v>
      </c>
      <c r="H33" s="154"/>
      <c r="I33" s="156" t="str">
        <f>IFERROR(VLOOKUP(D33,DB!A:F,6,0),"")</f>
        <v/>
      </c>
      <c r="J33" s="156" t="str">
        <f>IFERROR(VLOOKUP(D33,DB!A:G,7,0),"")</f>
        <v/>
      </c>
      <c r="K33" s="152"/>
      <c r="L33" s="151" t="str">
        <f>IFERROR(VLOOKUP(D33,DB!A:I,9,0),"")</f>
        <v/>
      </c>
    </row>
    <row r="34" spans="1:12" s="64" customFormat="1" ht="15" customHeight="1">
      <c r="A34" s="157"/>
      <c r="B34" s="156" t="str">
        <f>IFERROR(VLOOKUP(D34,DB!A:K,11,0),"")</f>
        <v/>
      </c>
      <c r="C34" s="156"/>
      <c r="D34" s="59"/>
      <c r="E34" s="155"/>
      <c r="F34" s="154"/>
      <c r="G34" s="153">
        <f ca="1">IFERROR(NOW()-F34,"-")</f>
        <v>45985.993503124999</v>
      </c>
      <c r="H34" s="154"/>
      <c r="I34" s="156" t="str">
        <f>IFERROR(VLOOKUP(D34,DB!A:F,6,0),"")</f>
        <v/>
      </c>
      <c r="J34" s="156" t="str">
        <f>IFERROR(VLOOKUP(D34,DB!A:G,7,0),"")</f>
        <v/>
      </c>
      <c r="K34" s="152"/>
      <c r="L34" s="151" t="str">
        <f>IFERROR(VLOOKUP(D34,DB!A:I,9,0),"")</f>
        <v/>
      </c>
    </row>
    <row r="35" spans="1:12" s="64" customFormat="1" ht="15" customHeight="1">
      <c r="A35" s="157"/>
      <c r="B35" s="156" t="str">
        <f>IFERROR(VLOOKUP(D35,DB!A:K,11,0),"")</f>
        <v/>
      </c>
      <c r="C35" s="156"/>
      <c r="D35" s="59"/>
      <c r="E35" s="155"/>
      <c r="F35" s="154"/>
      <c r="G35" s="153">
        <f ca="1">IFERROR(NOW()-F35,"-")</f>
        <v>45985.993503124999</v>
      </c>
      <c r="H35" s="154"/>
      <c r="I35" s="156" t="str">
        <f>IFERROR(VLOOKUP(D35,DB!A:F,6,0),"")</f>
        <v/>
      </c>
      <c r="J35" s="156" t="str">
        <f>IFERROR(VLOOKUP(D35,DB!A:G,7,0),"")</f>
        <v/>
      </c>
      <c r="K35" s="152"/>
      <c r="L35" s="151" t="str">
        <f>IFERROR(VLOOKUP(D35,DB!A:I,9,0),"")</f>
        <v/>
      </c>
    </row>
    <row r="36" spans="1:12" s="64" customFormat="1" ht="15" customHeight="1">
      <c r="A36" s="157"/>
      <c r="B36" s="156" t="str">
        <f>IFERROR(VLOOKUP(D36,DB!A:K,11,0),"")</f>
        <v/>
      </c>
      <c r="C36" s="156"/>
      <c r="D36" s="59"/>
      <c r="E36" s="155"/>
      <c r="F36" s="154"/>
      <c r="G36" s="153">
        <f ca="1">IFERROR(NOW()-F36,"-")</f>
        <v>45985.993503124999</v>
      </c>
      <c r="H36" s="154"/>
      <c r="I36" s="156" t="str">
        <f>IFERROR(VLOOKUP(D36,DB!A:F,6,0),"")</f>
        <v/>
      </c>
      <c r="J36" s="156" t="str">
        <f>IFERROR(VLOOKUP(D36,DB!A:G,7,0),"")</f>
        <v/>
      </c>
      <c r="K36" s="152"/>
      <c r="L36" s="151" t="str">
        <f>IFERROR(VLOOKUP(D36,DB!A:I,9,0),"")</f>
        <v/>
      </c>
    </row>
    <row r="37" spans="1:12" s="64" customFormat="1" ht="15" customHeight="1">
      <c r="A37" s="157"/>
      <c r="B37" s="156" t="str">
        <f>IFERROR(VLOOKUP(D37,DB!A:K,11,0),"")</f>
        <v/>
      </c>
      <c r="C37" s="156"/>
      <c r="D37" s="59"/>
      <c r="E37" s="155"/>
      <c r="F37" s="154"/>
      <c r="G37" s="153">
        <f ca="1">IFERROR(NOW()-F37,"-")</f>
        <v>45985.993503124999</v>
      </c>
      <c r="H37" s="154"/>
      <c r="I37" s="156" t="str">
        <f>IFERROR(VLOOKUP(D37,DB!A:F,6,0),"")</f>
        <v/>
      </c>
      <c r="J37" s="156" t="str">
        <f>IFERROR(VLOOKUP(D37,DB!A:G,7,0),"")</f>
        <v/>
      </c>
      <c r="K37" s="152"/>
      <c r="L37" s="151" t="str">
        <f>IFERROR(VLOOKUP(D37,DB!A:I,9,0),"")</f>
        <v/>
      </c>
    </row>
    <row r="38" spans="1:12" s="64" customFormat="1" ht="15" customHeight="1">
      <c r="A38" s="157"/>
      <c r="B38" s="156" t="str">
        <f>IFERROR(VLOOKUP(D38,DB!A:K,11,0),"")</f>
        <v/>
      </c>
      <c r="C38" s="156"/>
      <c r="D38" s="59"/>
      <c r="E38" s="155"/>
      <c r="F38" s="154"/>
      <c r="G38" s="153">
        <f ca="1">IFERROR(NOW()-F38,"-")</f>
        <v>45985.993503124999</v>
      </c>
      <c r="H38" s="154"/>
      <c r="I38" s="156" t="str">
        <f>IFERROR(VLOOKUP(D38,DB!A:F,6,0),"")</f>
        <v/>
      </c>
      <c r="J38" s="156" t="str">
        <f>IFERROR(VLOOKUP(D38,DB!A:G,7,0),"")</f>
        <v/>
      </c>
      <c r="K38" s="152"/>
      <c r="L38" s="151" t="str">
        <f>IFERROR(VLOOKUP(D38,DB!A:I,9,0),"")</f>
        <v/>
      </c>
    </row>
    <row r="39" spans="1:12" s="64" customFormat="1" ht="15" customHeight="1">
      <c r="A39" s="157"/>
      <c r="B39" s="156" t="str">
        <f>IFERROR(VLOOKUP(D39,DB!A:K,11,0),"")</f>
        <v/>
      </c>
      <c r="C39" s="156"/>
      <c r="D39" s="59"/>
      <c r="E39" s="155"/>
      <c r="F39" s="154"/>
      <c r="G39" s="153">
        <f ca="1">IFERROR(NOW()-F39,"-")</f>
        <v>45985.993503124999</v>
      </c>
      <c r="H39" s="154"/>
      <c r="I39" s="156" t="str">
        <f>IFERROR(VLOOKUP(D39,DB!A:F,6,0),"")</f>
        <v/>
      </c>
      <c r="J39" s="156" t="str">
        <f>IFERROR(VLOOKUP(D39,DB!A:G,7,0),"")</f>
        <v/>
      </c>
      <c r="K39" s="152"/>
      <c r="L39" s="151" t="str">
        <f>IFERROR(VLOOKUP(D39,DB!A:I,9,0),"")</f>
        <v/>
      </c>
    </row>
    <row r="40" spans="1:12" s="64" customFormat="1" ht="15" customHeight="1">
      <c r="A40" s="157"/>
      <c r="B40" s="156" t="str">
        <f>IFERROR(VLOOKUP(D40,DB!A:K,11,0),"")</f>
        <v/>
      </c>
      <c r="C40" s="156"/>
      <c r="D40" s="59"/>
      <c r="E40" s="155"/>
      <c r="F40" s="154"/>
      <c r="G40" s="153">
        <f ca="1">IFERROR(NOW()-F40,"-")</f>
        <v>45985.993503124999</v>
      </c>
      <c r="H40" s="154"/>
      <c r="I40" s="156" t="str">
        <f>IFERROR(VLOOKUP(D40,DB!A:F,6,0),"")</f>
        <v/>
      </c>
      <c r="J40" s="156" t="str">
        <f>IFERROR(VLOOKUP(D40,DB!A:G,7,0),"")</f>
        <v/>
      </c>
      <c r="K40" s="152"/>
      <c r="L40" s="151" t="str">
        <f>IFERROR(VLOOKUP(D40,DB!A:I,9,0),"")</f>
        <v/>
      </c>
    </row>
    <row r="41" spans="1:12" s="64" customFormat="1" ht="15" customHeight="1">
      <c r="A41" s="157"/>
      <c r="B41" s="156" t="str">
        <f>IFERROR(VLOOKUP(D41,DB!A:K,11,0),"")</f>
        <v/>
      </c>
      <c r="C41" s="156"/>
      <c r="D41" s="59"/>
      <c r="E41" s="155"/>
      <c r="F41" s="154"/>
      <c r="G41" s="153">
        <f ca="1">IFERROR(NOW()-F41,"-")</f>
        <v>45985.993503124999</v>
      </c>
      <c r="H41" s="154"/>
      <c r="I41" s="156" t="str">
        <f>IFERROR(VLOOKUP(D41,DB!A:F,6,0),"")</f>
        <v/>
      </c>
      <c r="J41" s="156" t="str">
        <f>IFERROR(VLOOKUP(D41,DB!A:G,7,0),"")</f>
        <v/>
      </c>
      <c r="K41" s="152"/>
      <c r="L41" s="151" t="str">
        <f>IFERROR(VLOOKUP(D41,DB!A:I,9,0),"")</f>
        <v/>
      </c>
    </row>
    <row r="42" spans="1:12" s="64" customFormat="1" ht="15" customHeight="1">
      <c r="A42" s="157"/>
      <c r="B42" s="156" t="str">
        <f>IFERROR(VLOOKUP(D42,DB!A:K,11,0),"")</f>
        <v/>
      </c>
      <c r="C42" s="156"/>
      <c r="D42" s="59"/>
      <c r="E42" s="155"/>
      <c r="F42" s="154"/>
      <c r="G42" s="153">
        <f ca="1">IFERROR(NOW()-F42,"-")</f>
        <v>45985.993503124999</v>
      </c>
      <c r="H42" s="154"/>
      <c r="I42" s="156" t="str">
        <f>IFERROR(VLOOKUP(D42,DB!A:F,6,0),"")</f>
        <v/>
      </c>
      <c r="J42" s="156" t="str">
        <f>IFERROR(VLOOKUP(D42,DB!A:G,7,0),"")</f>
        <v/>
      </c>
      <c r="K42" s="152"/>
      <c r="L42" s="151" t="str">
        <f>IFERROR(VLOOKUP(D42,DB!A:I,9,0),"")</f>
        <v/>
      </c>
    </row>
    <row r="43" spans="1:12" s="64" customFormat="1" ht="15" customHeight="1">
      <c r="A43" s="157"/>
      <c r="B43" s="156" t="str">
        <f>IFERROR(VLOOKUP(D43,DB!A:K,11,0),"")</f>
        <v/>
      </c>
      <c r="C43" s="156"/>
      <c r="D43" s="59"/>
      <c r="E43" s="155"/>
      <c r="F43" s="154"/>
      <c r="G43" s="153">
        <f ca="1">IFERROR(NOW()-F43,"-")</f>
        <v>45985.993503124999</v>
      </c>
      <c r="H43" s="154"/>
      <c r="I43" s="156" t="str">
        <f>IFERROR(VLOOKUP(D43,DB!A:F,6,0),"")</f>
        <v/>
      </c>
      <c r="J43" s="156" t="str">
        <f>IFERROR(VLOOKUP(D43,DB!A:G,7,0),"")</f>
        <v/>
      </c>
      <c r="K43" s="152"/>
      <c r="L43" s="151" t="str">
        <f>IFERROR(VLOOKUP(D43,DB!A:I,9,0),"")</f>
        <v/>
      </c>
    </row>
    <row r="44" spans="1:12" s="64" customFormat="1" ht="15" customHeight="1">
      <c r="A44" s="157"/>
      <c r="B44" s="156" t="str">
        <f>IFERROR(VLOOKUP(D44,DB!A:K,11,0),"")</f>
        <v/>
      </c>
      <c r="C44" s="156"/>
      <c r="D44" s="59"/>
      <c r="E44" s="155"/>
      <c r="F44" s="154"/>
      <c r="G44" s="153">
        <f ca="1">IFERROR(NOW()-F44,"-")</f>
        <v>45985.993503124999</v>
      </c>
      <c r="H44" s="154"/>
      <c r="I44" s="156" t="str">
        <f>IFERROR(VLOOKUP(D44,DB!A:F,6,0),"")</f>
        <v/>
      </c>
      <c r="J44" s="156" t="str">
        <f>IFERROR(VLOOKUP(D44,DB!A:G,7,0),"")</f>
        <v/>
      </c>
      <c r="K44" s="152"/>
      <c r="L44" s="151" t="str">
        <f>IFERROR(VLOOKUP(D44,DB!A:I,9,0),"")</f>
        <v/>
      </c>
    </row>
    <row r="45" spans="1:12" s="64" customFormat="1" ht="15" customHeight="1">
      <c r="A45" s="157"/>
      <c r="B45" s="156" t="str">
        <f>IFERROR(VLOOKUP(D45,DB!A:K,11,0),"")</f>
        <v/>
      </c>
      <c r="C45" s="156"/>
      <c r="D45" s="59"/>
      <c r="E45" s="155"/>
      <c r="F45" s="154"/>
      <c r="G45" s="153">
        <f ca="1">IFERROR(NOW()-F45,"-")</f>
        <v>45985.993503124999</v>
      </c>
      <c r="H45" s="154"/>
      <c r="I45" s="156" t="str">
        <f>IFERROR(VLOOKUP(D45,DB!A:F,6,0),"")</f>
        <v/>
      </c>
      <c r="J45" s="156" t="str">
        <f>IFERROR(VLOOKUP(D45,DB!A:G,7,0),"")</f>
        <v/>
      </c>
      <c r="K45" s="152"/>
      <c r="L45" s="151" t="str">
        <f>IFERROR(VLOOKUP(D45,DB!A:I,9,0),"")</f>
        <v/>
      </c>
    </row>
    <row r="46" spans="1:12" s="64" customFormat="1" ht="15" customHeight="1">
      <c r="A46" s="157"/>
      <c r="B46" s="156" t="str">
        <f>IFERROR(VLOOKUP(D46,DB!A:K,11,0),"")</f>
        <v/>
      </c>
      <c r="C46" s="156"/>
      <c r="D46" s="59"/>
      <c r="E46" s="155"/>
      <c r="F46" s="154"/>
      <c r="G46" s="153">
        <f ca="1">IFERROR(NOW()-F46,"-")</f>
        <v>45985.993503124999</v>
      </c>
      <c r="H46" s="154"/>
      <c r="I46" s="156" t="str">
        <f>IFERROR(VLOOKUP(D46,DB!A:F,6,0),"")</f>
        <v/>
      </c>
      <c r="J46" s="156" t="str">
        <f>IFERROR(VLOOKUP(D46,DB!A:G,7,0),"")</f>
        <v/>
      </c>
      <c r="K46" s="152"/>
      <c r="L46" s="151" t="str">
        <f>IFERROR(VLOOKUP(D46,DB!A:I,9,0),"")</f>
        <v/>
      </c>
    </row>
    <row r="47" spans="1:12" s="64" customFormat="1" ht="15" customHeight="1">
      <c r="A47" s="157"/>
      <c r="B47" s="156" t="str">
        <f>IFERROR(VLOOKUP(D47,DB!A:K,11,0),"")</f>
        <v/>
      </c>
      <c r="C47" s="156"/>
      <c r="D47" s="59"/>
      <c r="E47" s="155"/>
      <c r="F47" s="154"/>
      <c r="G47" s="153">
        <f ca="1">IFERROR(NOW()-F47,"-")</f>
        <v>45985.993503124999</v>
      </c>
      <c r="H47" s="154"/>
      <c r="I47" s="156" t="str">
        <f>IFERROR(VLOOKUP(D47,DB!A:F,6,0),"")</f>
        <v/>
      </c>
      <c r="J47" s="156" t="str">
        <f>IFERROR(VLOOKUP(D47,DB!A:G,7,0),"")</f>
        <v/>
      </c>
      <c r="K47" s="152"/>
      <c r="L47" s="151" t="str">
        <f>IFERROR(VLOOKUP(D47,DB!A:I,9,0),"")</f>
        <v/>
      </c>
    </row>
    <row r="48" spans="1:12" s="64" customFormat="1" ht="15" customHeight="1">
      <c r="A48" s="157"/>
      <c r="B48" s="156" t="str">
        <f>IFERROR(VLOOKUP(D48,DB!A:K,11,0),"")</f>
        <v/>
      </c>
      <c r="C48" s="156"/>
      <c r="D48" s="59"/>
      <c r="E48" s="155"/>
      <c r="F48" s="154"/>
      <c r="G48" s="153">
        <f ca="1">IFERROR(NOW()-F48,"-")</f>
        <v>45985.993503124999</v>
      </c>
      <c r="H48" s="154"/>
      <c r="I48" s="156" t="str">
        <f>IFERROR(VLOOKUP(D48,DB!A:F,6,0),"")</f>
        <v/>
      </c>
      <c r="J48" s="156" t="str">
        <f>IFERROR(VLOOKUP(D48,DB!A:G,7,0),"")</f>
        <v/>
      </c>
      <c r="K48" s="152"/>
      <c r="L48" s="151" t="str">
        <f>IFERROR(VLOOKUP(D48,DB!A:I,9,0),"")</f>
        <v/>
      </c>
    </row>
    <row r="49" spans="1:12" s="64" customFormat="1" ht="15" customHeight="1">
      <c r="A49" s="157"/>
      <c r="B49" s="156" t="str">
        <f>IFERROR(VLOOKUP(D49,DB!A:K,11,0),"")</f>
        <v/>
      </c>
      <c r="C49" s="156"/>
      <c r="D49" s="59"/>
      <c r="E49" s="155"/>
      <c r="F49" s="154"/>
      <c r="G49" s="153">
        <f ca="1">IFERROR(NOW()-F49,"-")</f>
        <v>45985.993503124999</v>
      </c>
      <c r="H49" s="154"/>
      <c r="I49" s="156" t="str">
        <f>IFERROR(VLOOKUP(D49,DB!A:F,6,0),"")</f>
        <v/>
      </c>
      <c r="J49" s="156" t="str">
        <f>IFERROR(VLOOKUP(D49,DB!A:G,7,0),"")</f>
        <v/>
      </c>
      <c r="K49" s="152"/>
      <c r="L49" s="151" t="str">
        <f>IFERROR(VLOOKUP(D49,DB!A:I,9,0),"")</f>
        <v/>
      </c>
    </row>
    <row r="50" spans="1:12" s="64" customFormat="1" ht="15" customHeight="1">
      <c r="A50" s="157"/>
      <c r="B50" s="156" t="str">
        <f>IFERROR(VLOOKUP(D50,DB!A:K,11,0),"")</f>
        <v/>
      </c>
      <c r="C50" s="156"/>
      <c r="D50" s="59"/>
      <c r="E50" s="155"/>
      <c r="F50" s="154"/>
      <c r="G50" s="153">
        <f ca="1">IFERROR(NOW()-F50,"-")</f>
        <v>45985.993503124999</v>
      </c>
      <c r="H50" s="154"/>
      <c r="I50" s="156" t="str">
        <f>IFERROR(VLOOKUP(D50,DB!A:F,6,0),"")</f>
        <v/>
      </c>
      <c r="J50" s="156" t="str">
        <f>IFERROR(VLOOKUP(D50,DB!A:G,7,0),"")</f>
        <v/>
      </c>
      <c r="K50" s="152"/>
      <c r="L50" s="151" t="str">
        <f>IFERROR(VLOOKUP(D50,DB!A:I,9,0),"")</f>
        <v/>
      </c>
    </row>
    <row r="51" spans="1:12" s="64" customFormat="1" ht="15" customHeight="1">
      <c r="A51" s="157"/>
      <c r="B51" s="156" t="str">
        <f>IFERROR(VLOOKUP(D51,DB!A:K,11,0),"")</f>
        <v/>
      </c>
      <c r="C51" s="156"/>
      <c r="D51" s="59"/>
      <c r="E51" s="155"/>
      <c r="F51" s="154"/>
      <c r="G51" s="153">
        <f ca="1">IFERROR(NOW()-F51,"-")</f>
        <v>45985.993503124999</v>
      </c>
      <c r="H51" s="154"/>
      <c r="I51" s="156" t="str">
        <f>IFERROR(VLOOKUP(D51,DB!A:F,6,0),"")</f>
        <v/>
      </c>
      <c r="J51" s="156" t="str">
        <f>IFERROR(VLOOKUP(D51,DB!A:G,7,0),"")</f>
        <v/>
      </c>
      <c r="K51" s="152"/>
      <c r="L51" s="151" t="str">
        <f>IFERROR(VLOOKUP(D51,DB!A:I,9,0),"")</f>
        <v/>
      </c>
    </row>
    <row r="52" spans="1:12" s="64" customFormat="1" ht="15" customHeight="1">
      <c r="A52" s="157"/>
      <c r="B52" s="156" t="str">
        <f>IFERROR(VLOOKUP(D52,DB!A:K,11,0),"")</f>
        <v/>
      </c>
      <c r="C52" s="156"/>
      <c r="D52" s="59"/>
      <c r="E52" s="155"/>
      <c r="F52" s="154"/>
      <c r="G52" s="153">
        <f ca="1">IFERROR(NOW()-F52,"-")</f>
        <v>45985.993503124999</v>
      </c>
      <c r="H52" s="154"/>
      <c r="I52" s="156" t="str">
        <f>IFERROR(VLOOKUP(D52,DB!A:F,6,0),"")</f>
        <v/>
      </c>
      <c r="J52" s="156" t="str">
        <f>IFERROR(VLOOKUP(D52,DB!A:G,7,0),"")</f>
        <v/>
      </c>
      <c r="K52" s="152"/>
      <c r="L52" s="151" t="str">
        <f>IFERROR(VLOOKUP(D52,DB!A:I,9,0),"")</f>
        <v/>
      </c>
    </row>
    <row r="53" spans="1:12" s="64" customFormat="1" ht="15" customHeight="1">
      <c r="A53" s="157"/>
      <c r="B53" s="156" t="str">
        <f>IFERROR(VLOOKUP(D53,DB!A:K,11,0),"")</f>
        <v/>
      </c>
      <c r="C53" s="156"/>
      <c r="D53" s="59"/>
      <c r="E53" s="155"/>
      <c r="F53" s="154"/>
      <c r="G53" s="153">
        <f ca="1">IFERROR(NOW()-F53,"-")</f>
        <v>45985.993503124999</v>
      </c>
      <c r="H53" s="154"/>
      <c r="I53" s="156" t="str">
        <f>IFERROR(VLOOKUP(D53,DB!A:F,6,0),"")</f>
        <v/>
      </c>
      <c r="J53" s="156" t="str">
        <f>IFERROR(VLOOKUP(D53,DB!A:G,7,0),"")</f>
        <v/>
      </c>
      <c r="K53" s="152"/>
      <c r="L53" s="151" t="str">
        <f>IFERROR(VLOOKUP(D53,DB!A:I,9,0),"")</f>
        <v/>
      </c>
    </row>
    <row r="54" spans="1:12" s="64" customFormat="1" ht="15" customHeight="1">
      <c r="A54" s="157"/>
      <c r="B54" s="156" t="str">
        <f>IFERROR(VLOOKUP(D54,DB!A:K,11,0),"")</f>
        <v/>
      </c>
      <c r="C54" s="156"/>
      <c r="D54" s="59"/>
      <c r="E54" s="155"/>
      <c r="F54" s="154"/>
      <c r="G54" s="153">
        <f ca="1">IFERROR(NOW()-F54,"-")</f>
        <v>45985.993503124999</v>
      </c>
      <c r="H54" s="154"/>
      <c r="I54" s="156" t="str">
        <f>IFERROR(VLOOKUP(D54,DB!A:F,6,0),"")</f>
        <v/>
      </c>
      <c r="J54" s="156" t="str">
        <f>IFERROR(VLOOKUP(D54,DB!A:G,7,0),"")</f>
        <v/>
      </c>
      <c r="K54" s="152"/>
      <c r="L54" s="151" t="str">
        <f>IFERROR(VLOOKUP(D54,DB!A:I,9,0),"")</f>
        <v/>
      </c>
    </row>
    <row r="55" spans="1:12" s="64" customFormat="1" ht="15" customHeight="1">
      <c r="A55" s="157"/>
      <c r="B55" s="156" t="str">
        <f>IFERROR(VLOOKUP(D55,DB!A:K,11,0),"")</f>
        <v/>
      </c>
      <c r="C55" s="156"/>
      <c r="D55" s="59"/>
      <c r="E55" s="155"/>
      <c r="F55" s="154"/>
      <c r="G55" s="153">
        <f ca="1">IFERROR(NOW()-F55,"-")</f>
        <v>45985.993503124999</v>
      </c>
      <c r="H55" s="154"/>
      <c r="I55" s="156" t="str">
        <f>IFERROR(VLOOKUP(D55,DB!A:F,6,0),"")</f>
        <v/>
      </c>
      <c r="J55" s="156" t="str">
        <f>IFERROR(VLOOKUP(D55,DB!A:G,7,0),"")</f>
        <v/>
      </c>
      <c r="K55" s="152"/>
      <c r="L55" s="151" t="str">
        <f>IFERROR(VLOOKUP(D55,DB!A:I,9,0),"")</f>
        <v/>
      </c>
    </row>
    <row r="56" spans="1:12" s="64" customFormat="1" ht="15" customHeight="1">
      <c r="A56" s="157"/>
      <c r="B56" s="156" t="str">
        <f>IFERROR(VLOOKUP(D56,DB!A:K,11,0),"")</f>
        <v/>
      </c>
      <c r="C56" s="156"/>
      <c r="D56" s="59"/>
      <c r="E56" s="155"/>
      <c r="F56" s="154"/>
      <c r="G56" s="153">
        <f ca="1">IFERROR(NOW()-F56,"-")</f>
        <v>45985.993503124999</v>
      </c>
      <c r="H56" s="154"/>
      <c r="I56" s="156" t="str">
        <f>IFERROR(VLOOKUP(D56,DB!A:F,6,0),"")</f>
        <v/>
      </c>
      <c r="J56" s="156" t="str">
        <f>IFERROR(VLOOKUP(D56,DB!A:G,7,0),"")</f>
        <v/>
      </c>
      <c r="K56" s="152"/>
      <c r="L56" s="151" t="str">
        <f>IFERROR(VLOOKUP(D56,DB!A:I,9,0),"")</f>
        <v/>
      </c>
    </row>
    <row r="57" spans="1:12" s="64" customFormat="1" ht="15" customHeight="1">
      <c r="A57" s="157"/>
      <c r="B57" s="156" t="str">
        <f>IFERROR(VLOOKUP(D57,DB!A:K,11,0),"")</f>
        <v/>
      </c>
      <c r="C57" s="156"/>
      <c r="D57" s="59"/>
      <c r="E57" s="155"/>
      <c r="F57" s="154"/>
      <c r="G57" s="153">
        <f ca="1">IFERROR(NOW()-F57,"-")</f>
        <v>45985.993503124999</v>
      </c>
      <c r="H57" s="154"/>
      <c r="I57" s="156" t="str">
        <f>IFERROR(VLOOKUP(D57,DB!A:F,6,0),"")</f>
        <v/>
      </c>
      <c r="J57" s="156" t="str">
        <f>IFERROR(VLOOKUP(D57,DB!A:G,7,0),"")</f>
        <v/>
      </c>
      <c r="K57" s="152"/>
      <c r="L57" s="151" t="str">
        <f>IFERROR(VLOOKUP(D57,DB!A:I,9,0),"")</f>
        <v/>
      </c>
    </row>
    <row r="58" spans="1:12" s="64" customFormat="1" ht="15" customHeight="1">
      <c r="A58" s="157"/>
      <c r="B58" s="156" t="str">
        <f>IFERROR(VLOOKUP(D58,DB!A:K,11,0),"")</f>
        <v/>
      </c>
      <c r="C58" s="156"/>
      <c r="D58" s="59"/>
      <c r="E58" s="155"/>
      <c r="F58" s="154"/>
      <c r="G58" s="153">
        <f ca="1">IFERROR(NOW()-F58,"-")</f>
        <v>45985.993503124999</v>
      </c>
      <c r="H58" s="154"/>
      <c r="I58" s="156" t="str">
        <f>IFERROR(VLOOKUP(D58,DB!A:F,6,0),"")</f>
        <v/>
      </c>
      <c r="J58" s="156" t="str">
        <f>IFERROR(VLOOKUP(D58,DB!A:G,7,0),"")</f>
        <v/>
      </c>
      <c r="K58" s="152"/>
      <c r="L58" s="151" t="str">
        <f>IFERROR(VLOOKUP(D58,DB!A:I,9,0),"")</f>
        <v/>
      </c>
    </row>
    <row r="59" spans="1:12" s="64" customFormat="1" ht="15" customHeight="1">
      <c r="A59" s="157"/>
      <c r="B59" s="156" t="str">
        <f>IFERROR(VLOOKUP(D59,DB!A:K,11,0),"")</f>
        <v/>
      </c>
      <c r="C59" s="156"/>
      <c r="D59" s="59"/>
      <c r="E59" s="155"/>
      <c r="F59" s="154"/>
      <c r="G59" s="153">
        <f ca="1">IFERROR(NOW()-F59,"-")</f>
        <v>45985.993503124999</v>
      </c>
      <c r="H59" s="154"/>
      <c r="I59" s="156" t="str">
        <f>IFERROR(VLOOKUP(D59,DB!A:F,6,0),"")</f>
        <v/>
      </c>
      <c r="J59" s="156" t="str">
        <f>IFERROR(VLOOKUP(D59,DB!A:G,7,0),"")</f>
        <v/>
      </c>
      <c r="K59" s="152"/>
      <c r="L59" s="151" t="str">
        <f>IFERROR(VLOOKUP(D59,DB!A:I,9,0),"")</f>
        <v/>
      </c>
    </row>
    <row r="60" spans="1:12" s="64" customFormat="1" ht="15" customHeight="1">
      <c r="A60" s="157"/>
      <c r="B60" s="156" t="str">
        <f>IFERROR(VLOOKUP(D60,DB!A:K,11,0),"")</f>
        <v/>
      </c>
      <c r="C60" s="156"/>
      <c r="D60" s="59"/>
      <c r="E60" s="155"/>
      <c r="F60" s="154"/>
      <c r="G60" s="153">
        <f ca="1">IFERROR(NOW()-F60,"-")</f>
        <v>45985.993503124999</v>
      </c>
      <c r="H60" s="154"/>
      <c r="I60" s="156" t="str">
        <f>IFERROR(VLOOKUP(D60,DB!A:F,6,0),"")</f>
        <v/>
      </c>
      <c r="J60" s="156" t="str">
        <f>IFERROR(VLOOKUP(D60,DB!A:G,7,0),"")</f>
        <v/>
      </c>
      <c r="K60" s="152"/>
      <c r="L60" s="151" t="str">
        <f>IFERROR(VLOOKUP(D60,DB!A:I,9,0),"")</f>
        <v/>
      </c>
    </row>
    <row r="61" spans="1:12" s="64" customFormat="1" ht="15" customHeight="1">
      <c r="A61" s="157"/>
      <c r="B61" s="156" t="str">
        <f>IFERROR(VLOOKUP(D61,DB!A:K,11,0),"")</f>
        <v/>
      </c>
      <c r="C61" s="156"/>
      <c r="D61" s="59"/>
      <c r="E61" s="155"/>
      <c r="F61" s="154"/>
      <c r="G61" s="153">
        <f ca="1">IFERROR(NOW()-F61,"-")</f>
        <v>45985.993503124999</v>
      </c>
      <c r="H61" s="154"/>
      <c r="I61" s="156" t="str">
        <f>IFERROR(VLOOKUP(D61,DB!A:F,6,0),"")</f>
        <v/>
      </c>
      <c r="J61" s="156" t="str">
        <f>IFERROR(VLOOKUP(D61,DB!A:G,7,0),"")</f>
        <v/>
      </c>
      <c r="K61" s="152"/>
      <c r="L61" s="151" t="str">
        <f>IFERROR(VLOOKUP(D61,DB!A:I,9,0),"")</f>
        <v/>
      </c>
    </row>
    <row r="62" spans="1:12" s="64" customFormat="1" ht="15" customHeight="1">
      <c r="A62" s="157"/>
      <c r="B62" s="156" t="str">
        <f>IFERROR(VLOOKUP(D62,DB!A:K,11,0),"")</f>
        <v/>
      </c>
      <c r="C62" s="156"/>
      <c r="D62" s="59"/>
      <c r="E62" s="155"/>
      <c r="F62" s="154"/>
      <c r="G62" s="153">
        <f ca="1">IFERROR(NOW()-F62,"-")</f>
        <v>45985.993503124999</v>
      </c>
      <c r="H62" s="154"/>
      <c r="I62" s="156" t="str">
        <f>IFERROR(VLOOKUP(D62,DB!A:F,6,0),"")</f>
        <v/>
      </c>
      <c r="J62" s="156" t="str">
        <f>IFERROR(VLOOKUP(D62,DB!A:G,7,0),"")</f>
        <v/>
      </c>
      <c r="K62" s="152"/>
      <c r="L62" s="151" t="str">
        <f>IFERROR(VLOOKUP(D62,DB!A:I,9,0),"")</f>
        <v/>
      </c>
    </row>
    <row r="63" spans="1:12" s="64" customFormat="1" ht="15" customHeight="1">
      <c r="A63" s="157"/>
      <c r="B63" s="156" t="str">
        <f>IFERROR(VLOOKUP(D63,DB!A:K,11,0),"")</f>
        <v/>
      </c>
      <c r="C63" s="156"/>
      <c r="D63" s="59"/>
      <c r="E63" s="155"/>
      <c r="F63" s="154"/>
      <c r="G63" s="153">
        <f ca="1">IFERROR(NOW()-F63,"-")</f>
        <v>45985.993503124999</v>
      </c>
      <c r="H63" s="154"/>
      <c r="I63" s="156" t="str">
        <f>IFERROR(VLOOKUP(D63,DB!A:F,6,0),"")</f>
        <v/>
      </c>
      <c r="J63" s="156" t="str">
        <f>IFERROR(VLOOKUP(D63,DB!A:G,7,0),"")</f>
        <v/>
      </c>
      <c r="K63" s="152"/>
      <c r="L63" s="151" t="str">
        <f>IFERROR(VLOOKUP(D63,DB!A:I,9,0),"")</f>
        <v/>
      </c>
    </row>
    <row r="64" spans="1:12" s="64" customFormat="1" ht="15" customHeight="1">
      <c r="A64" s="157"/>
      <c r="B64" s="156" t="str">
        <f>IFERROR(VLOOKUP(D64,DB!A:K,11,0),"")</f>
        <v/>
      </c>
      <c r="C64" s="156"/>
      <c r="D64" s="59"/>
      <c r="E64" s="155"/>
      <c r="F64" s="154"/>
      <c r="G64" s="153">
        <f ca="1">IFERROR(NOW()-F64,"-")</f>
        <v>45985.993503124999</v>
      </c>
      <c r="H64" s="154"/>
      <c r="I64" s="156" t="str">
        <f>IFERROR(VLOOKUP(D64,DB!A:F,6,0),"")</f>
        <v/>
      </c>
      <c r="J64" s="156" t="str">
        <f>IFERROR(VLOOKUP(D64,DB!A:G,7,0),"")</f>
        <v/>
      </c>
      <c r="K64" s="152"/>
      <c r="L64" s="151" t="str">
        <f>IFERROR(VLOOKUP(D64,DB!A:I,9,0),"")</f>
        <v/>
      </c>
    </row>
    <row r="65" spans="1:12" s="64" customFormat="1" ht="15" customHeight="1">
      <c r="A65" s="157"/>
      <c r="B65" s="156" t="str">
        <f>IFERROR(VLOOKUP(D65,DB!A:K,11,0),"")</f>
        <v/>
      </c>
      <c r="C65" s="156"/>
      <c r="D65" s="59"/>
      <c r="E65" s="155"/>
      <c r="F65" s="154"/>
      <c r="G65" s="153">
        <f ca="1">IFERROR(NOW()-F65,"-")</f>
        <v>45985.993503124999</v>
      </c>
      <c r="H65" s="154"/>
      <c r="I65" s="156" t="str">
        <f>IFERROR(VLOOKUP(D65,DB!A:F,6,0),"")</f>
        <v/>
      </c>
      <c r="J65" s="156" t="str">
        <f>IFERROR(VLOOKUP(D65,DB!A:G,7,0),"")</f>
        <v/>
      </c>
      <c r="K65" s="152"/>
      <c r="L65" s="151" t="str">
        <f>IFERROR(VLOOKUP(D65,DB!A:I,9,0),"")</f>
        <v/>
      </c>
    </row>
    <row r="66" spans="1:12" s="64" customFormat="1" ht="15" customHeight="1">
      <c r="A66" s="157"/>
      <c r="B66" s="156" t="str">
        <f>IFERROR(VLOOKUP(D66,DB!A:K,11,0),"")</f>
        <v/>
      </c>
      <c r="C66" s="156"/>
      <c r="D66" s="59"/>
      <c r="E66" s="155"/>
      <c r="F66" s="154"/>
      <c r="G66" s="153">
        <f ca="1">IFERROR(NOW()-F66,"-")</f>
        <v>45985.993503124999</v>
      </c>
      <c r="H66" s="154"/>
      <c r="I66" s="156" t="str">
        <f>IFERROR(VLOOKUP(D66,DB!A:F,6,0),"")</f>
        <v/>
      </c>
      <c r="J66" s="156" t="str">
        <f>IFERROR(VLOOKUP(D66,DB!A:G,7,0),"")</f>
        <v/>
      </c>
      <c r="K66" s="152"/>
      <c r="L66" s="151" t="str">
        <f>IFERROR(VLOOKUP(D66,DB!A:I,9,0),"")</f>
        <v/>
      </c>
    </row>
    <row r="67" spans="1:12" s="64" customFormat="1" ht="15" customHeight="1">
      <c r="A67" s="157"/>
      <c r="B67" s="156" t="str">
        <f>IFERROR(VLOOKUP(D67,DB!A:K,11,0),"")</f>
        <v/>
      </c>
      <c r="C67" s="156"/>
      <c r="D67" s="59"/>
      <c r="E67" s="155"/>
      <c r="F67" s="154"/>
      <c r="G67" s="153">
        <f ca="1">IFERROR(NOW()-F67,"-")</f>
        <v>45985.993503124999</v>
      </c>
      <c r="H67" s="154"/>
      <c r="I67" s="156" t="str">
        <f>IFERROR(VLOOKUP(D67,DB!A:F,6,0),"")</f>
        <v/>
      </c>
      <c r="J67" s="156" t="str">
        <f>IFERROR(VLOOKUP(D67,DB!A:G,7,0),"")</f>
        <v/>
      </c>
      <c r="K67" s="152"/>
      <c r="L67" s="151" t="str">
        <f>IFERROR(VLOOKUP(D67,DB!A:I,9,0),"")</f>
        <v/>
      </c>
    </row>
    <row r="68" spans="1:12" s="64" customFormat="1" ht="15" customHeight="1">
      <c r="F68" s="150"/>
      <c r="G68" s="149"/>
      <c r="H68" s="150"/>
      <c r="K68" s="148"/>
    </row>
    <row r="69" spans="1:12" s="64" customFormat="1" ht="15" customHeight="1">
      <c r="F69" s="150"/>
      <c r="G69" s="149"/>
      <c r="H69" s="150"/>
      <c r="K69" s="148"/>
    </row>
    <row r="70" spans="1:12" s="64" customFormat="1" ht="15" customHeight="1">
      <c r="F70" s="150"/>
      <c r="G70" s="149"/>
      <c r="H70" s="150"/>
      <c r="K70" s="148"/>
    </row>
    <row r="71" spans="1:12" s="64" customFormat="1" ht="15" customHeight="1">
      <c r="F71" s="150"/>
      <c r="G71" s="149"/>
      <c r="H71" s="150"/>
      <c r="K71" s="148"/>
    </row>
    <row r="72" spans="1:12" s="64" customFormat="1" ht="15" customHeight="1">
      <c r="F72" s="150"/>
      <c r="G72" s="149"/>
      <c r="H72" s="150"/>
      <c r="K72" s="148"/>
    </row>
  </sheetData>
  <customSheetViews>
    <customSheetView guid="{F6042A99-DD27-4453-835D-0834D95730CC}" filter="1" showAutoFilter="1">
      <pageMargins left="0" right="0" top="0" bottom="0" header="0" footer="0"/>
      <autoFilter ref="B1:M1" xr:uid="{47D5BA71-B84C-47DC-B8B4-1247410DA687}"/>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160.99366516203736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1.6060841435173643</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7" t="s">
        <v>39109</v>
      </c>
      <c r="B5" s="18" t="str">
        <f>IFERROR(VLOOKUP(D5,DB!A:K,11,0),"")</f>
        <v>R2</v>
      </c>
      <c r="C5" s="18">
        <v>1</v>
      </c>
      <c r="D5" s="18" t="s">
        <v>22260</v>
      </c>
      <c r="E5" s="102" t="s">
        <v>39021</v>
      </c>
      <c r="F5" s="103">
        <v>45985.863032407404</v>
      </c>
      <c r="G5" s="104">
        <f ca="1">IFERROR(NOW()-F5,"-")</f>
        <v>0.13047071759501705</v>
      </c>
      <c r="H5" s="143">
        <v>45985.857997685183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39111</v>
      </c>
      <c r="B6" s="18" t="str">
        <f>IFERROR(VLOOKUP(D6,DB!A:K,11,0),"")</f>
        <v>R2</v>
      </c>
      <c r="C6" s="18">
        <v>1</v>
      </c>
      <c r="D6" s="18" t="s">
        <v>27054</v>
      </c>
      <c r="E6" s="102" t="s">
        <v>39021</v>
      </c>
      <c r="F6" s="103">
        <v>45985.936921296299</v>
      </c>
      <c r="G6" s="104">
        <f ca="1">IFERROR(NOW()-F6,"-")</f>
        <v>5.658182869956363E-2</v>
      </c>
      <c r="H6" s="103">
        <v>45985.924108796295</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45985.993503124999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45985.993503124999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IFERROR(NOW()-F10,"-")</f>
        <v>45985.993503124999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t="str">
        <f ca="1">IFERROR(NOW()-#REF!,"-")</f>
        <v>-</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45985.993503124999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45985.993503124999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45985.993503124999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45985.993503124999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45985.993503124999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45985.993503124999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45985.993503124999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45985.993503124999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45985.993503124999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45985.993503124999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45985.993503124999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45985.993503124999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45985.993503124999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45985.993503124999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45985.993503124999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45985.993503124999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45985.993503124999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45985.993503124999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45985.993503124999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45985.993503124999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45985.993503124999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45985.993503124999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45985.993503124999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45985.993503124999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45985.993503124999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45985.993503124999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45985.993503124999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45985.993503124999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45985.993503124999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45985.993503124999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45985.993503124999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45985.993503124999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45985.993503124999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45985.993503124999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45985.993503124999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45985.993503124999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45985.993503124999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45985.993503124999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45985.993503124999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45985.993503124999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45985.993503124999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45985.993503124999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45985.993503124999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45985.993503124999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45985.993503124999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45985.993503124999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45985.993503124999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45985.993503124999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45985.993503124999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45985.993503124999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45985.993503124999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45985.993503124999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45985.993503124999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45985.993503124999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45985.993503124999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45985.993503124999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45985.993503124999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45985.993503124999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45985.993503124999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45985.993503124999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45985.993503124999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45985.993503124999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45985.993503124999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45985.993503124999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45985.993503124999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45985.993503124999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45985.993503124999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45985.993503124999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45985.993503124999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45985.993503124999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45985.993503124999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45985.993503124999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45985.993503124999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45985.993503124999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45985.993503124999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45985.993503124999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45985.993503124999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45985.993503124999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45985.993503124999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45985.993503124999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45985.993503124999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45985.993503124999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45985.993503124999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45985.993503124999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45985.993503124999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45985.993503124999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45985.993503124999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45985.993503124999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45985.993503124999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45985.993503124999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45985.993503124999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45985.993503124999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45985.993503124999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45985.993503124999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45985.993503124999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45985.993503124999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45985.993503124999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45985.993503124999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45985.993503124999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45985.993503124999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45985.993503124999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45985.993503124999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45985.993503124999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45985.993503124999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45985.993503124999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45985.993503124999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45985.993503124999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45985.993503124999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45985.993503124999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45985.993503124999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45985.993503124999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45985.993503124999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45985.993503124999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45985.993503124999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45985.993503124999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45985.993503124999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45985.993503124999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45985.993503124999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45985.993503124999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45985.993503124999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45985.993503124999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45985.993503124999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45985.993503124999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45985.993503124999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45985.993503124999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45985.993503124999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45985.993503124999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45985.993503124999</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45985.993503124999</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45985.993503124999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45985.993503124999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45985.993503124999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45985.993503124999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45985.993503124999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45985.993503124999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45985.993503124999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45985.993503124999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45985.993503124999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45985.993503124999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45985.993503124999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45985.993503124999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45985.993503124999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45985.993503124999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45985.993503124999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45985.993503124999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45985.993503124999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45985.993503124999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45985.993503124999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45985.993503124999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45985.993503124999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45985.993503124999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45985.993503124999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45985.993503124999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45985.993503124999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45985.993503124999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45985.993503124999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45985.993503124999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45985.993503124999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45985.993503124999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45985.993503124999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45985.993503124999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45985.993503124999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45985.993503124999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45985.993503124999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45985.993503124999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45985.993503124999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45985.993503124999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45985.993503124999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45985.993503124999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45985.993503124999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45985.993503124999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45985.993503124999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45985.993503124999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45985.993503124999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45985.993503124999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45985.993503124999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45985.993503124999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45985.993503124999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45985.993503124999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45985.993503124999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45985.993503124999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45985.993503124999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45985.993503124999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45985.993503124999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45985.993503124999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45985.993503124999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45985.993503124999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45985.993503124999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45985.993503124999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45985.993503124999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45985.993503124999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45985.993503124999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45985.993503124999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45985.993503124999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45985.993503124999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45985.993503124999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45985.993503124999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45985.993503124999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45985.993503124999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45985.993503124999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45985.993503124999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45985.993503124999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45985.993503124999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45985.993503124999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45985.993503124999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45985.993503124999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45985.993503124999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45985.993503124999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45985.993503124999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45985.993503124999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45985.993503124999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45985.993503124999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45985.993503124999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45985.993503124999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45985.993503124999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45985.993503124999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45985.993503124999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45985.993503124999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45985.993503124999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45985.993503124999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45985.993503124999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45985.993503124999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45985.993503124999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45985.993503124999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45985.993503124999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45985.993503124999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45985.993503124999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45985.993503124999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45985.993503124999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45985.993503124999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45985.993503124999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45985.993503124999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45985.993503124999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45985.993503124999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45985.993503124999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45985.993503124999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45985.993503124999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45985.993503124999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45985.993503124999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45985.993503124999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45985.993503124999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45985.993503124999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45985.993503124999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45985.993503124999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45985.993503124999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45985.993503124999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45985.993503124999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45985.993503124999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45985.993503124999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45985.993503124999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45985.993503124999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45985.993503124999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45985.993503124999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45985.993503124999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45985.993503124999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45985.993503124999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45985.993503124999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45985.993503124999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45985.993503124999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45985.993503124999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45985.993503124999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45985.993503124999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45985.993503124999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45985.993503124999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45985.993503124999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45985.993503124999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45985.993503124999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45985.993503124999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45985.993503124999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45985.993503124999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45985.993503124999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45985.993503124999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45985.993503124999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45985.993503124999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45985.993503124999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45985.993503124999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45985.993503124999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45985.993503124999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45985.993503124999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45985.993503124999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45985.993503124999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45985.993503124999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45985.993503124999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45985.993503124999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45985.993503124999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45985.993503124999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45985.993503124999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45985.993503124999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45985.993503124999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45985.993503124999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45985.993503124999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45985.993503124999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45985.993503124999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45985.993503124999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45985.993503124999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45985.993503124999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45985.993503124999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45985.993503124999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45985.993503124999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45985.993503124999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45985.993503124999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45985.993503124999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45985.993503124999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45985.993503124999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45985.993503124999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45985.993503124999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45985.993503124999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45985.993503124999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45985.993503124999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45985.993503124999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45985.993503124999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45985.993503124999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45985.993503124999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45985.993503124999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45985.993503124999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45985.993503124999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45985.993503124999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45985.993503124999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45985.993503124999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45985.993503124999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45985.993503124999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45985.993503124999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45985.993503124999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45985.993503124999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45985.993503124999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45985.993503124999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45985.993503124999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45985.993503124999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45985.993503124999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45985.993503124999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45985.993503124999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45985.993503124999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45985.993503124999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45985.993503124999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45985.993503124999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45985.993503124999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45985.993503124999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45985.993503124999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45985.993503124999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45985.993503124999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45985.993503124999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45985.993503124999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45985.993503124999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45985.993503124999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45985.993503124999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45985.993503124999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45985.993503124999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45985.993503124999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45985.993503124999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45985.993503124999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45985.993503124999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45985.993503124999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45985.993503124999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45985.993503124999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45985.993503124999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45985.993503124999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45985.993503124999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45985.993503124999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45985.993503124999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45985.993503124999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45985.993503124999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45985.993503124999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45985.993503124999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45985.993503124999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45985.993503124999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45985.993503124999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45985.993503124999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45985.993503124999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45985.993503124999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45985.993503124999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45985.993503124999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45985.993503124999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45985.993503124999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45985.993503124999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45985.993503124999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45985.993503124999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45985.993503124999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45985.993503124999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45985.993503124999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45985.993503124999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45985.993503124999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45985.993503124999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45985.993503124999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45985.993503124999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45985.993503124999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45985.993503124999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45985.993503124999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45985.993503124999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45985.993503124999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45985.993503124999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45985.993503124999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45985.993503124999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45985.993503124999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45985.993503124999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45985.993503124999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45985.993503124999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45985.993503124999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45985.993503124999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45985.993503124999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45985.993503124999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45985.993503124999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45985.993503124999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45985.993503124999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45985.993503124999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45985.993503124999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45985.993503124999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45985.993503124999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45985.993503124999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45985.993503124999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45985.993503124999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45985.993503124999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45985.993503124999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45985.993503124999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45985.993503124999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45985.993503124999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45985.993503124999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45985.993503124999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45985.993503124999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45985.993503124999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45985.993503124999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45985.993503124999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45985.993503124999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45985.993503124999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45985.993503124999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45985.993503124999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45985.993503124999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45985.993503124999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45985.993503124999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45985.993503124999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45985.993503124999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45985.993503124999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45985.993503124999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45985.993503124999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45985.993503124999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45985.993503124999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45985.993503124999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45985.993503124999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45985.993503124999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45985.993503124999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45985.993503124999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45985.993503124999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45985.993503124999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45985.993503124999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45985.993503124999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45985.993503124999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45985.993503124999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45985.993503124999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45985.993503124999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45985.993503124999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45985.993503124999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45985.993503124999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45985.993503124999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45985.993503124999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45985.993503124999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45985.993503124999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45985.993503124999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45985.993503124999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45985.993503124999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45985.993503124999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45985.993503124999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45985.993503124999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45985.993503124999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45985.993503124999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45985.993503124999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45985.993503124999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45985.993503124999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45985.993503124999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45985.993503124999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45985.993503124999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45985.993503124999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45985.993503124999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45985.993503124999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45985.993503124999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45985.993503124999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45985.993503124999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45985.993503124999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45985.993503124999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45985.993503124999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45985.993503124999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45985.993503124999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45985.993503124999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45985.993503124999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45985.993503124999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45985.993503124999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45985.993503124999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45985.993503124999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45985.993503124999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45985.993503124999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45985.993503124999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45985.993503124999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45985.993503124999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45985.993503124999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45985.993503124999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45985.993503124999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45985.993503124999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45985.993503124999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45985.993503124999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45985.993503124999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45985.993503124999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45985.993503124999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45985.993503124999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45985.993503124999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45985.993503124999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45985.993503124999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45985.993503124999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45985.993503124999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45985.993503124999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45985.993503124999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45985.993503124999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45985.993503124999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45985.993503124999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45985.993503124999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45985.993503124999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45985.993503124999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45985.993503124999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45985.993503124999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45985.993503124999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45985.993503124999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45985.993503124999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45985.993503124999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45985.993503124999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45985.993503124999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45985.993503124999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45985.993503124999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45985.993503124999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45985.993503124999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45985.993503124999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45985.993503124999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45985.993503124999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45985.993503124999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45985.993503124999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45985.993503124999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45985.993503124999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45985.993503124999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45985.993503124999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45985.993503124999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45985.993503124999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45985.993503124999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45985.993503124999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45985.993503124999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45985.993503124999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45985.993503124999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45985.993503124999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45985.993503124999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45985.993503124999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45985.993503124999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45985.993503124999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45985.993503124999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45985.993503124999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45985.993503124999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45985.993503124999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45985.993503124999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45985.993503124999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45985.993503124999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45985.993503124999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45985.993503124999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45985.993503124999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45985.993503124999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45985.993503124999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45985.993503124999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45985.993503124999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45985.993503124999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45985.993503124999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45985.993503124999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45985.993503124999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45985.993503124999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45985.993503124999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45985.993503124999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45985.993503124999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45985.993503124999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45985.993503124999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45985.993503124999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45985.993503124999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45985.993503124999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45985.993503124999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45985.993503124999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45985.993503124999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45985.993503124999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45985.993503124999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45985.993503124999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45985.993503124999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45985.993503124999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45985.993503124999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45985.993503124999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45985.993503124999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45985.993503124999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45985.993503124999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45985.993503124999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45985.993503124999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45985.993503124999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45985.993503124999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45985.993503124999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45985.993503124999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45985.993503124999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45985.993503124999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45985.993503124999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45985.993503124999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45985.993503124999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45985.993503124999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45985.993503124999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45985.993503124999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45985.993503124999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45985.993503124999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45985.993503124999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45985.993503124999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45985.993503124999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45985.993503124999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45985.993503124999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45985.993503124999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45985.993503124999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45985.993503124999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45985.993503124999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45985.993503124999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45985.993503124999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45985.993503124999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45985.993503124999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45985.993503124999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45985.993503124999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45985.993503124999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45985.993503124999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45985.993503124999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45985.993503124999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45985.993503124999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45985.993503124999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45985.993503124999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45985.993503124999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45985.993503124999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45985.993503124999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45985.993503124999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45985.993503124999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45985.993503124999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45985.993503124999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45985.993503124999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45985.993503124999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45985.993503124999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45985.993503124999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45985.993503124999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45985.993503124999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45985.993503124999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45985.993503124999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45985.993503124999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45985.993503124999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45985.993503124999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45985.993503124999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45985.993503124999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45985.993503124999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45985.993503124999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45985.993503124999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45985.993503124999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45985.993503124999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45985.993503124999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45985.993503124999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45985.993503124999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45985.993503124999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45985.993503124999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45985.993503124999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45985.993503124999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45985.993503124999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45985.993503124999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45985.993503124999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45985.993503124999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45985.993503124999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45985.993503124999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45985.993503124999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45985.993503124999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45985.993503124999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45985.993503124999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45985.993503124999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45985.993503124999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45985.993503124999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45985.993503124999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45985.993503124999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45985.993503124999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45985.993503124999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45985.993503124999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45985.993503124999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45985.993503124999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45985.993503124999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45985.993503124999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45985.993503124999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45985.993503124999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45985.993503124999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45985.993503124999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45985.993503124999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45985.993503124999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45985.993503124999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45985.993503124999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45985.993503124999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45985.993503124999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45985.993503124999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45985.993503124999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45985.993503124999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45985.993503124999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45985.993503124999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45985.993503124999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45985.993503124999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45985.993503124999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45985.993503124999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45985.993503124999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45985.993503124999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45985.993503124999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45985.993503124999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45985.993503124999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45985.993503124999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45985.993503124999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45985.993503124999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45985.993503124999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45985.993503124999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45985.993503124999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45985.993503124999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45985.993503124999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45985.993503124999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45985.993503124999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45985.993503124999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45985.993503124999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45985.993503124999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45985.993503124999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45985.993503124999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45985.993503124999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45985.993503124999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45985.993503124999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45985.993503124999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45985.993503124999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45985.993503124999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45985.993503124999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45985.993503124999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45985.993503124999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45985.993503124999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45985.993503124999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45985.993503124999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45985.993503124999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45985.993503124999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45985.993503124999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45985.993503124999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45985.993503124999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45985.993503124999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45985.993503124999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45985.993503124999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45985.993503124999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45985.993503124999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45985.993503124999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45985.993503124999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45985.993503124999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45985.993503124999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45985.993503124999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45985.993503124999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45985.993503124999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45985.993503124999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45985.993503124999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45985.993503124999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45985.993503124999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45985.993503124999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45985.993503124999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45985.993503124999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45985.993503124999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45985.993503124999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45985.993503124999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45985.993503124999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45985.993503124999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45985.993503124999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45985.993503124999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45985.993503124999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45985.993503124999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45985.993503124999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45985.993503124999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45985.993503124999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45985.993503124999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45985.993503124999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45985.993503124999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45985.993503124999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45985.993503124999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45985.993503124999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45985.993503124999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45985.993503124999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45985.993503124999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45985.993503124999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45985.993503124999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45985.993503124999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45985.993503124999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45985.993503124999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45985.993503124999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45985.993503124999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45985.993503124999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45985.993503124999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45985.993503124999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45985.993503124999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45985.993503124999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45985.993503124999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45985.993503124999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45985.993503124999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45985.993503124999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45985.993503124999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45985.993503124999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45985.993503124999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45985.993503124999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45985.993503124999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45985.993503124999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45985.993503124999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45985.993503124999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45985.993503124999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45985.993503124999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45985.993503124999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45985.993503124999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45985.993503124999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45985.993503124999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45985.993503124999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45985.993503124999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45985.993503124999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45985.993503124999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45985.993503124999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45985.993503124999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45985.993503124999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45985.993503124999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45985.993503124999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45985.993503124999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45985.993503124999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45985.993503124999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45985.993503124999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45985.993503124999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45985.993503124999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45985.993503124999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45985.993503124999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45985.993503124999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45985.993503124999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45985.993503124999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45985.993503124999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45985.993503124999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45985.993503124999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45985.993503124999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45985.993503124999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45985.993503124999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45985.993503124999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45985.993503124999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45985.993503124999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45985.993503124999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45985.993503124999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45985.993503124999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45985.993503124999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45985.993503124999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45985.993503124999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45985.993503124999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45985.993503124999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45985.993503124999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45985.993503124999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45985.993503124999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45985.993503124999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45985.993503124999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45985.993503124999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45985.993503124999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45985.993503124999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45985.993503124999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45985.993503124999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45985.993503124999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45985.993503124999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45985.993503124999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45985.993503124999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45985.993503124999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45985.993503124999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45985.993503124999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45985.993503124999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45985.993503124999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45985.993503124999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45985.993503124999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45985.993503124999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45985.993503124999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45985.993503124999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45985.993503124999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45985.993503124999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45985.993503124999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45985.993503124999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45985.993503124999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45985.993503124999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45985.993503124999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45985.993503124999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45985.993503124999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45985.993503124999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45985.993503124999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45985.993503124999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45985.993503124999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45985.993503124999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45985.993503124999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45985.993503124999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45985.993503124999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45985.993503124999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45985.993503124999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45985.993503124999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45985.993503124999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45985.993503124999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45985.993503124999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45985.993503124999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45985.993503124999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45985.993503124999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45985.993503124999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45985.993503124999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45985.993503124999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45985.993503124999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45985.993503124999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45985.993503124999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45985.993503124999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45985.993503124999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45985.993503124999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45985.993503124999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45985.993503124999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45985.993503124999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45985.993503124999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45985.993503124999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45985.993503124999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45985.993503124999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45985.993503124999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45985.993503124999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45985.993503124999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45985.993503124999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45985.993503124999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45985.993503124999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45985.993503124999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45985.993503124999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45985.993503124999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45985.993503124999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45985.993503124999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45985.993503124999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45985.993503124999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45985.993503124999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45985.993503124999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45985.993503124999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45985.993503124999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45985.993503124999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45985.993503124999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45985.993503124999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45985.993503124999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45985.993503124999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45985.993503124999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45985.993503124999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45985.993503124999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45985.993503124999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45985.993503124999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45985.993503124999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45985.993503124999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45985.993503124999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45985.993503124999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45985.993503124999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45985.993503124999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45985.993503124999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45985.993503124999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45985.993503124999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45985.993503124999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45985.993503124999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45985.993503124999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45985.993503124999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45985.993503124999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45985.993503124999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45985.993503124999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45985.993503124999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45985.993503124999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45985.993503124999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45985.993503124999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45985.993503124999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45985.993503124999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45985.993503124999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45985.993503124999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45985.993503124999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45985.993503124999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45985.993503124999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45985.993503124999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45985.993503124999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45985.993503124999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45985.993503124999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45985.993503124999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45985.993503124999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45985.993503124999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45985.993503124999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45985.993503124999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45985.993503124999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45985.993503124999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45985.993503124999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45985.993503124999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45985.993503124999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45985.993503124999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45985.993503124999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45985.993503124999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45985.993503124999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45985.993503124999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45985.993503124999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45985.993503124999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45985.993503124999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45985.993503124999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45985.993503124999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45985.993503124999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45985.993503124999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45985.993503124999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45985.993503124999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45985.993503124999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45985.993503124999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45985.993503124999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45985.993503124999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45985.993503124999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45985.993503124999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45985.993503124999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45985.993503124999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45985.993503124999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45985.993503124999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45985.993503124999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45985.993503124999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45985.993503124999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45985.993503124999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45985.993503124999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45985.993503124999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45985.993503124999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45985.993503124999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45985.993503124999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45985.993503124999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45985.993503124999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45985.993503124999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45985.993503124999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45985.993503124999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45985.993503124999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45985.993503124999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45985.993503124999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45985.993503124999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45985.993503124999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45985.993503124999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45985.993503124999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45985.993503124999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45985.993503124999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45985.993503124999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45985.993503124999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45985.993503124999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45985.993503124999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45985.993503124999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45985.993503124999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45985.993503124999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45985.993503124999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45985.993503124999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45985.993503124999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45985.993503124999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45985.993503124999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45985.993503124999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45985.993503124999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45985.993503124999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45985.993503124999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45985.993503124999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45985.993503124999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45985.993503124999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45985.993503124999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45985.993503124999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45985.993503124999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45985.993503124999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45985.993503124999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45985.993503124999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45985.993503124999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45985.993503124999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45985.993503124999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45985.993503124999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45985.993503124999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45985.993503124999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45985.993503124999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45985.993503124999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45985.993503124999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45985.993503124999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45985.993503124999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45985.993503124999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45985.993503124999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45985.993503124999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45985.993503124999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45985.993503124999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45985.993503124999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45985.993503124999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45985.993503124999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45985.993503124999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45985.993503124999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45985.993503124999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45985.993503124999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45985.993503124999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45985.993503124999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45985.993503124999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45985.993503124999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45985.993503124999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45985.993503124999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45985.993503124999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45985.993503124999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45985.993503124999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45985.993503124999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45985.993503124999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45985.993503124999</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2"/>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282.51278553240263</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3</v>
      </c>
      <c r="D3" s="91" t="s">
        <v>38898</v>
      </c>
      <c r="E3" s="94" t="s">
        <v>39021</v>
      </c>
      <c r="F3" s="95">
        <v>45985.826608796298</v>
      </c>
      <c r="G3" s="96">
        <f t="shared" ref="G3:G6" ca="1" si="0">IFERROR(NOW()-F3,"")</f>
        <v>0.16689432870043674</v>
      </c>
      <c r="H3" s="95">
        <v>45985.805798611109</v>
      </c>
      <c r="I3" s="113" t="str">
        <f>IFERROR(VLOOKUP(D3,DB!A:F,6,0),"")</f>
        <v>Generator-SG</v>
      </c>
      <c r="J3" s="113" t="str">
        <f>IFERROR(VLOOKUP(D3,DB!A:G,7,0),"")</f>
        <v>Dead</v>
      </c>
      <c r="K3" s="97" t="s">
        <v>39116</v>
      </c>
      <c r="L3" s="91" t="str">
        <f>IFERROR(VLOOKUP(D3,DB!A:I,9,0),"")</f>
        <v>Latis</v>
      </c>
    </row>
    <row r="4" spans="1:16" ht="15" customHeight="1">
      <c r="A4" s="113" t="s">
        <v>39117</v>
      </c>
      <c r="B4" s="113" t="str">
        <f>IFERROR(VLOOKUP(D4,DB!A:K,11,0),"")</f>
        <v>R4</v>
      </c>
      <c r="C4" s="93">
        <v>1</v>
      </c>
      <c r="D4" s="91" t="s">
        <v>28729</v>
      </c>
      <c r="E4" s="94" t="s">
        <v>39021</v>
      </c>
      <c r="F4" s="95">
        <v>45985.941655092596</v>
      </c>
      <c r="G4" s="96">
        <f t="shared" ca="1" si="0"/>
        <v>5.1848032402631361E-2</v>
      </c>
      <c r="H4" s="95">
        <v>45985.925868055558</v>
      </c>
      <c r="I4" s="113" t="str">
        <f>IFERROR(VLOOKUP(D4,DB!A:F,6,0),"")</f>
        <v>SCECO</v>
      </c>
      <c r="J4" s="113" t="str">
        <f>IFERROR(VLOOKUP(D4,DB!A:G,7,0),"")</f>
        <v>Good</v>
      </c>
      <c r="K4" s="97" t="s">
        <v>39118</v>
      </c>
      <c r="L4" s="91" t="str">
        <f>IFERROR(VLOOKUP(D4,DB!A:I,9,0),"")</f>
        <v>Latis</v>
      </c>
    </row>
    <row r="5" spans="1:16" ht="30.75">
      <c r="A5" s="113" t="s">
        <v>39119</v>
      </c>
      <c r="B5" s="113" t="str">
        <f>IFERROR(VLOOKUP(D5,DB!A:K,11,0),"")</f>
        <v>R4</v>
      </c>
      <c r="C5" s="93">
        <v>2</v>
      </c>
      <c r="D5" s="91" t="s">
        <v>39120</v>
      </c>
      <c r="E5" s="94" t="s">
        <v>39021</v>
      </c>
      <c r="F5" s="95"/>
      <c r="G5" s="96">
        <f t="shared" ca="1" si="0"/>
        <v>45985.993503124999</v>
      </c>
      <c r="H5" s="95">
        <v>45985.679745370369</v>
      </c>
      <c r="I5" s="113" t="str">
        <f>IFERROR(VLOOKUP(D5,DB!A:F,6,0),"")</f>
        <v>SCECO</v>
      </c>
      <c r="J5" s="113" t="str">
        <f>IFERROR(VLOOKUP(D5,DB!A:G,7,0),"")</f>
        <v>Vandalized</v>
      </c>
      <c r="K5" s="97" t="s">
        <v>39121</v>
      </c>
      <c r="L5" s="91" t="str">
        <f>IFERROR(VLOOKUP(D5,DB!A:I,9,0),"")</f>
        <v>Latis</v>
      </c>
    </row>
    <row r="6" spans="1:16" ht="15" customHeight="1">
      <c r="A6" s="113"/>
      <c r="B6" s="113" t="str">
        <f>IFERROR(VLOOKUP(D6,DB!A:K,11,0),"")</f>
        <v/>
      </c>
      <c r="C6" s="93"/>
      <c r="D6" s="91" t="s">
        <v>39122</v>
      </c>
      <c r="E6" s="94"/>
      <c r="F6" s="95"/>
      <c r="G6" s="96">
        <f t="shared" ca="1" si="0"/>
        <v>45985.993503124999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70" ca="1" si="1">IFERROR(NOW()-F7,"")</f>
        <v>45985.993503124999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45985.993503124999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45985.993503124999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45985.993503124999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45985.993503124999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45985.993503124999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45985.993503124999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45985.993503124999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45985.993503124999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45985.993503124999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45985.993503124999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45985.993503124999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45985.993503124999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45985.993503124999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45985.993503124999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45985.993503124999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45985.993503124999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45985.993503124999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45985.993503124999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45985.993503124999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45985.993503124999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45985.993503124999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45985.993503124999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45985.993503124999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45985.993503124999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45985.993503124999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45985.993503124999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45985.993503124999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45985.993503124999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45985.993503124999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45985.993503124999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45985.993503124999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45985.993503124999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45985.993503124999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45985.993503124999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45985.993503124999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45985.993503124999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45985.993503124999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45985.993503124999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45985.993503124999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45985.993503124999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45985.993503124999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45985.993503124999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45985.993503124999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45985.993503124999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45985.993503124999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45985.993503124999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45985.993503124999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45985.993503124999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45985.993503124999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45985.993503124999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45985.993503124999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45985.993503124999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45985.993503124999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45985.993503124999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45985.993503124999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45985.993503124999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45985.993503124999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45985.993503124999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45985.993503124999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45985.993503124999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45985.993503124999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45985.993503124999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45985.993503124999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ref="G71:G134" ca="1" si="2">IFERROR(NOW()-F71,"")</f>
        <v>45985.993503124999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45985.993503124999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45985.993503124999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45985.993503124999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45985.993503124999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45985.993503124999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45985.993503124999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45985.993503124999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45985.993503124999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45985.993503124999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45985.993503124999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45985.993503124999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45985.993503124999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45985.993503124999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45985.993503124999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45985.993503124999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45985.993503124999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45985.993503124999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45985.993503124999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45985.993503124999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45985.993503124999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45985.993503124999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45985.993503124999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45985.993503124999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45985.993503124999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45985.993503124999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45985.993503124999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45985.993503124999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45985.993503124999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45985.993503124999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45985.993503124999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45985.993503124999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45985.993503124999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45985.993503124999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45985.993503124999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45985.993503124999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45985.993503124999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45985.993503124999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45985.993503124999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45985.993503124999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45985.993503124999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45985.993503124999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45985.993503124999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45985.993503124999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45985.993503124999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45985.993503124999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45985.993503124999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45985.993503124999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45985.993503124999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45985.993503124999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45985.993503124999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45985.993503124999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45985.993503124999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45985.993503124999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45985.993503124999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45985.993503124999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45985.993503124999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45985.993503124999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45985.993503124999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45985.993503124999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45985.993503124999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45985.993503124999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45985.993503124999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45985.993503124999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ref="G135:G198" ca="1" si="3">IFERROR(NOW()-F135,"")</f>
        <v>45985.993503124999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45985.993503124999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45985.993503124999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45985.993503124999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45985.993503124999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45985.993503124999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45985.993503124999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45985.993503124999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45985.993503124999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45985.993503124999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45985.993503124999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45985.993503124999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45985.993503124999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45985.993503124999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45985.993503124999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45985.993503124999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45985.993503124999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45985.993503124999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45985.993503124999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45985.993503124999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45985.993503124999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45985.993503124999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45985.993503124999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45985.993503124999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45985.993503124999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45985.993503124999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45985.993503124999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45985.993503124999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45985.993503124999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45985.993503124999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45985.993503124999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45985.993503124999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45985.993503124999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45985.993503124999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45985.993503124999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45985.993503124999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45985.993503124999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45985.993503124999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45985.993503124999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45985.993503124999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45985.993503124999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45985.993503124999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45985.993503124999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45985.993503124999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45985.993503124999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45985.993503124999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45985.993503124999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45985.993503124999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45985.993503124999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45985.993503124999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45985.993503124999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45985.993503124999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45985.993503124999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45985.993503124999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45985.993503124999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45985.993503124999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45985.993503124999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45985.993503124999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45985.993503124999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45985.993503124999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45985.993503124999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45985.993503124999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45985.993503124999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45985.993503124999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ref="G199:G262" ca="1" si="4">IFERROR(NOW()-F199,"")</f>
        <v>45985.993503124999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45985.993503124999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45985.993503124999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45985.993503124999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45985.993503124999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45985.993503124999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45985.993503124999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45985.993503124999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45985.993503124999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45985.993503124999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45985.993503124999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45985.993503124999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45985.993503124999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45985.993503124999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45985.993503124999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45985.993503124999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45985.993503124999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45985.993503124999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45985.993503124999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45985.993503124999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45985.993503124999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45985.993503124999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45985.993503124999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45985.993503124999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45985.993503124999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45985.993503124999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45985.993503124999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45985.993503124999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45985.993503124999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45985.993503124999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45985.993503124999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45985.993503124999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45985.993503124999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45985.993503124999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45985.993503124999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45985.993503124999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45985.993503124999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45985.993503124999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45985.993503124999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45985.993503124999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45985.993503124999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45985.993503124999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45985.993503124999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45985.993503124999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45985.993503124999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45985.993503124999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45985.993503124999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45985.993503124999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45985.993503124999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45985.993503124999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45985.993503124999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45985.993503124999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45985.993503124999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45985.993503124999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45985.993503124999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45985.993503124999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45985.993503124999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45985.993503124999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45985.993503124999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45985.993503124999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45985.993503124999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45985.993503124999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45985.993503124999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45985.993503124999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ref="G263:G326" ca="1" si="5">IFERROR(NOW()-F263,"")</f>
        <v>45985.993503124999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45985.993503124999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45985.993503124999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45985.993503124999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45985.993503124999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45985.993503124999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45985.993503124999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45985.993503124999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45985.993503124999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45985.993503124999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45985.993503124999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45985.993503124999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45985.993503124999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45985.993503124999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45985.993503124999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45985.993503124999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45985.993503124999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45985.993503124999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45985.993503124999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45985.993503124999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45985.993503124999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45985.993503124999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45985.993503124999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45985.993503124999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45985.993503124999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45985.993503124999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45985.993503124999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45985.993503124999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45985.993503124999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45985.993503124999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45985.993503124999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45985.993503124999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45985.993503124999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45985.993503124999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45985.993503124999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45985.993503124999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45985.993503124999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45985.993503124999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45985.993503124999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45985.993503124999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45985.993503124999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45985.993503124999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45985.993503124999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45985.993503124999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45985.993503124999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45985.993503124999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45985.993503124999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45985.993503124999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45985.993503124999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45985.993503124999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45985.993503124999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45985.993503124999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45985.993503124999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45985.993503124999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45985.993503124999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45985.993503124999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45985.993503124999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45985.993503124999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45985.993503124999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45985.993503124999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45985.993503124999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45985.993503124999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45985.993503124999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45985.993503124999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ref="G327:G372" ca="1" si="6">IFERROR(NOW()-F327,"")</f>
        <v>45985.993503124999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45985.993503124999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45985.993503124999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45985.993503124999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45985.993503124999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45985.993503124999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45985.993503124999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45985.993503124999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45985.993503124999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45985.993503124999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45985.993503124999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45985.993503124999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45985.993503124999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45985.993503124999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45985.993503124999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45985.993503124999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45985.993503124999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45985.993503124999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45985.993503124999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45985.993503124999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45985.993503124999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45985.993503124999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45985.993503124999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45985.993503124999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45985.993503124999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45985.993503124999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45985.993503124999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45985.993503124999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45985.993503124999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45985.993503124999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45985.993503124999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45985.993503124999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45985.993503124999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45985.993503124999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45985.993503124999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45985.993503124999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45985.993503124999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45985.993503124999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45985.993503124999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45985.993503124999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45985.993503124999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45985.993503124999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45985.993503124999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45985.993503124999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45985.993503124999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45985.993503124999</v>
      </c>
      <c r="H372" s="95"/>
      <c r="I372" s="113" t="str">
        <f>IFERROR(VLOOKUP(D372,DB!A:F,6,0),"")</f>
        <v/>
      </c>
      <c r="J372" s="113" t="str">
        <f>IFERROR(VLOOKUP(D372,DB!A:G,7,0),"")</f>
        <v/>
      </c>
      <c r="K372" s="97"/>
      <c r="L372" s="91" t="str">
        <f>IFERROR(VLOOKUP(D372,DB!A:I,9,0),"")</f>
        <v/>
      </c>
    </row>
  </sheetData>
  <dataValidations count="2">
    <dataValidation allowBlank="1" showInputMessage="1" showErrorMessage="1" sqref="E1" xr:uid="{A4F81451-56CC-4543-9497-104C4E44EE4B}"/>
    <dataValidation type="list" allowBlank="1" showInputMessage="1" showErrorMessage="1" sqref="E2:E3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D14" sqref="D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94.161442939810513</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39102</v>
      </c>
      <c r="F3" s="38">
        <v>45926.188877314817</v>
      </c>
      <c r="G3" s="108">
        <f t="shared" ref="G3" ca="1" si="0">IFERROR(NOW()-F3,"")</f>
        <v>59.804625810182188</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39102</v>
      </c>
      <c r="F4" s="110">
        <v>45948.661111111112</v>
      </c>
      <c r="G4" s="111">
        <f t="shared" ref="G4" ca="1" si="1">IFERROR(NOW()-F4,"")</f>
        <v>37.33239201388642</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4.6202045138852554</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32330</v>
      </c>
      <c r="E6" s="109" t="s">
        <v>39021</v>
      </c>
      <c r="F6" s="122">
        <v>45985.930601851855</v>
      </c>
      <c r="G6" s="111">
        <f ca="1">IFERROR(NOW()-F6,"")</f>
        <v>6.2901273144234437E-2</v>
      </c>
      <c r="H6" s="122">
        <v>45985.920300925929</v>
      </c>
      <c r="I6" s="109" t="str">
        <f>IFERROR(VLOOKUP(D6,DB!A:F,6,0),"")</f>
        <v>SCECO</v>
      </c>
      <c r="J6" s="109" t="str">
        <f>IFERROR(VLOOKUP(D6,DB!A:G,7,0),"")</f>
        <v>Dead</v>
      </c>
      <c r="K6" s="109" t="s">
        <v>39132</v>
      </c>
      <c r="L6" s="109" t="str">
        <f>IFERROR(VLOOKUP(D6,DB!A:I,9,0),"")</f>
        <v>Latis</v>
      </c>
    </row>
    <row r="7" spans="1:13">
      <c r="A7" s="109" t="s">
        <v>39133</v>
      </c>
      <c r="B7" s="109" t="str">
        <f>IFERROR(VLOOKUP(D7,DB!A:K,11,0),"")</f>
        <v>R5</v>
      </c>
      <c r="C7" s="109">
        <v>1</v>
      </c>
      <c r="D7" s="109" t="s">
        <v>32245</v>
      </c>
      <c r="E7" s="109" t="s">
        <v>39021</v>
      </c>
      <c r="F7" s="122">
        <v>45985.941192129627</v>
      </c>
      <c r="G7" s="111">
        <f ca="1">IFERROR(NOW()-F7,"")</f>
        <v>5.231099537195405E-2</v>
      </c>
      <c r="H7" s="122">
        <v>45985.762777777774</v>
      </c>
      <c r="I7" s="109" t="str">
        <f>IFERROR(VLOOKUP(D7,DB!A:F,6,0),"")</f>
        <v>SCECO</v>
      </c>
      <c r="J7" s="109" t="str">
        <f>IFERROR(VLOOKUP(D7,DB!A:G,7,0),"")</f>
        <v>Dead</v>
      </c>
      <c r="K7" s="109" t="s">
        <v>39134</v>
      </c>
      <c r="L7" s="109" t="str">
        <f>IFERROR(VLOOKUP(D7,DB!A:I,9,0),"")</f>
        <v>Latis</v>
      </c>
    </row>
    <row r="8" spans="1:13">
      <c r="A8" s="109"/>
      <c r="B8" s="109" t="str">
        <f>IFERROR(VLOOKUP(D8,DB!A:K,11,0),"")</f>
        <v/>
      </c>
      <c r="C8" s="109"/>
      <c r="D8" s="109"/>
      <c r="E8" s="109"/>
      <c r="F8" s="109"/>
      <c r="G8" s="111">
        <f ca="1">IFERROR(NOW()-F8,"")</f>
        <v>45985.993503124999</v>
      </c>
      <c r="H8" s="109"/>
      <c r="I8" s="109" t="str">
        <f>IFERROR(VLOOKUP(D8,DB!A:F,6,0),"")</f>
        <v/>
      </c>
      <c r="J8" s="109" t="str">
        <f>IFERROR(VLOOKUP(D8,DB!A:G,7,0),"")</f>
        <v/>
      </c>
      <c r="K8" s="109"/>
      <c r="L8" s="109" t="str">
        <f>IFERROR(VLOOKUP(D8,DB!A:I,9,0),"")</f>
        <v/>
      </c>
    </row>
    <row r="9" spans="1:13">
      <c r="A9" s="109"/>
      <c r="B9" s="109" t="str">
        <f>IFERROR(VLOOKUP(D10,DB!A:K,11,0),"")</f>
        <v/>
      </c>
      <c r="C9" s="109"/>
      <c r="D9" s="125"/>
      <c r="E9" s="109"/>
      <c r="F9" s="109"/>
      <c r="G9" s="111">
        <f ca="1">IFERROR(NOW()-F9,"")</f>
        <v>45985.993503124999</v>
      </c>
      <c r="H9" s="109"/>
      <c r="I9" s="109" t="str">
        <f>IFERROR(VLOOKUP(D10,DB!A:F,6,0),"")</f>
        <v/>
      </c>
      <c r="J9" s="109" t="str">
        <f>IFERROR(VLOOKUP(D10,DB!A:G,7,0),"")</f>
        <v/>
      </c>
      <c r="K9" s="109"/>
      <c r="L9" s="109" t="str">
        <f>IFERROR(VLOOKUP(D10,DB!A:I,9,0),"")</f>
        <v/>
      </c>
    </row>
    <row r="10" spans="1:13">
      <c r="A10" s="109"/>
      <c r="B10" s="109" t="str">
        <f>IFERROR(VLOOKUP(#REF!,DB!A:K,11,0),"")</f>
        <v/>
      </c>
      <c r="C10" s="109"/>
      <c r="D10" s="109"/>
      <c r="E10" s="109"/>
      <c r="F10" s="109"/>
      <c r="G10" s="111">
        <f ca="1">IFERROR(NOW()-F10,"")</f>
        <v>45985.993503124999</v>
      </c>
      <c r="H10" s="109"/>
      <c r="I10" s="109" t="str">
        <f>IFERROR(VLOOKUP(#REF!,DB!A:F,6,0),"")</f>
        <v/>
      </c>
      <c r="J10" s="109" t="str">
        <f>IFERROR(VLOOKUP(#REF!,DB!A:G,7,0),"")</f>
        <v/>
      </c>
      <c r="K10" s="109"/>
      <c r="L10" s="109" t="str">
        <f>IFERROR(VLOOKUP(#REF!,DB!A:I,9,0),"")</f>
        <v/>
      </c>
    </row>
    <row r="11" spans="1:13">
      <c r="A11" s="109"/>
      <c r="B11" s="109" t="str">
        <f>IFERROR(VLOOKUP(D11,DB!A:K,11,0),"")</f>
        <v/>
      </c>
      <c r="C11" s="109"/>
      <c r="D11" s="109"/>
      <c r="E11" s="109"/>
      <c r="F11" s="109"/>
      <c r="G11" s="111">
        <f ca="1">IFERROR(NOW()-F11,"")</f>
        <v>45985.993503124999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45985.993503124999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45985.993503124999</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45985.993503124999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45985.993503124999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45985.993503124999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45985.993503124999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45985.993503124999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45985.993503124999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45985.993503124999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45985.993503124999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45985.993503124999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45985.993503124999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45985.993503124999</v>
      </c>
      <c r="H24" s="109"/>
      <c r="I24" s="109" t="str">
        <f>IFERROR(VLOOKUP(D24,DB!A:F,6,0),"")</f>
        <v/>
      </c>
      <c r="J24" s="109" t="str">
        <f>IFERROR(VLOOKUP(D24,DB!A:G,7,0),"")</f>
        <v/>
      </c>
      <c r="K24" s="109"/>
      <c r="L24" s="109" t="str">
        <f>IFERROR(VLOOKUP(D24,DB!A:I,9,0),"")</f>
        <v/>
      </c>
    </row>
    <row r="25" spans="1:12">
      <c r="A25" s="125"/>
      <c r="B25" s="125" t="str">
        <f>IFERROR(VLOOKUP(D25,DB!A:K,11,0),"")</f>
        <v/>
      </c>
      <c r="C25" s="125"/>
      <c r="D25" s="125"/>
      <c r="E25" s="125"/>
      <c r="F25" s="126"/>
      <c r="G25" s="111">
        <f ca="1">IFERROR(NOW()-F25,"")</f>
        <v>45985.993503124999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45985.993503124999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45985.993503124999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45985.993503124999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45985.993503124999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45985.993503124999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45985.993503124999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45985.993503124999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45985.993503124999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45985.993503124999</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45985.993503124999</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45985.993503124999</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45985.993503124999</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45985.993503124999</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45985.993503124999</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45985.993503124999</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45985.993503124999</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45985.993503124999</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45985.993503124999</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45985.993503124999</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45985.993503124999</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45985.993503124999</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45985.993503124999</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45985.993503124999</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45985.993503124999</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45985.993503124999</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45985.993503124999</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45985.993503124999</v>
      </c>
      <c r="H52" s="126"/>
      <c r="I52" s="125" t="str">
        <f>IFERROR(VLOOKUP(D52,DB!A:F,6,0),"")</f>
        <v/>
      </c>
      <c r="J52" s="125" t="str">
        <f>IFERROR(VLOOKUP(D52,DB!A:G,7,0),"")</f>
        <v/>
      </c>
      <c r="K52" s="125"/>
      <c r="L52" s="125" t="str">
        <f>IFERROR(VLOOKUP(D52,DB!A:I,9,0),"")</f>
        <v/>
      </c>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44"/>
      <c r="B2" s="137" t="str">
        <f>IFERROR(VLOOKUP(D2,DB!A:K,11,0),"")</f>
        <v/>
      </c>
      <c r="C2" s="138"/>
      <c r="D2" s="137"/>
      <c r="E2" s="109"/>
      <c r="F2" s="145"/>
      <c r="G2" s="75">
        <f ca="1">IFERROR(NOW()-F2,"-")</f>
        <v>45985.993503124999</v>
      </c>
      <c r="H2" s="146"/>
      <c r="I2" s="137" t="str">
        <f>IFERROR(VLOOKUP(D2,DB!A:F,6,0),"")</f>
        <v/>
      </c>
      <c r="J2" s="137" t="str">
        <f>IFERROR(VLOOKUP(D2,DB!A:G,7,0),"")</f>
        <v/>
      </c>
      <c r="K2" s="140"/>
      <c r="L2" s="141" t="str">
        <f>IFERROR(VLOOKUP(D2,DB!A:I,9,0),"")</f>
        <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45985.993503124999</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45985.993503124999</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45985.993503124999</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45985.993503124999</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45985.993503124999</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45985.993503124999</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45985.993503124999</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45985.993503124999</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45985.993503124999</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45985.993503124999</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45985.993503124999</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45985.993503124999</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45985.993503124999</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45985.993503124999</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45985.993503124999</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45985.993503124999</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45985.993503124999</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45985.993503124999</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45985.993503124999</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45985.993503124999</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45985.993503124999</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45985.993503124999</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45985.993503124999</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45985.993503124999</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45985.993503124999</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45985.993503124999</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45985.993503124999</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45985.993503124999</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45985.993503124999</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45985.993503124999</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45985.993503124999</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45985.993503124999</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45985.993503124999</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45985.993503124999</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45985.993503124999</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45985.993503124999</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45985.993503124999</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45985.993503124999</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45985.993503124999</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45985.993503124999</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45985.993503124999</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45985.993503124999</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2025-11-24T20:52:39Z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