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6" documentId="120_S{2AC9BD13-BADA-5192-A53E-5A8FF88502F6}" xr6:coauthVersionLast="47" xr6:coauthVersionMax="47" xr10:uidLastSave="{CC6437B4-3596-4A3A-B827-72BE8050F09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1"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<sst xmlns="http://schemas.openxmlformats.org/spreadsheetml/2006/main" count="180286" uniqueCount="39125">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</sst>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tabSelected="1" workbookViewId="0">
      <selection activeCell="D5" sqref="D5"/>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2" ca="1" si="0">IFERROR(NOW()-F2,"")</f>
        <v>307.58714247684838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0.17878599536925321</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9.4237384255393408E-2</v>
      </c>
      <c r="H4" s="111">
        <v>45970.409212962964</v>
      </c>
      <c r="I4" s="109" t="str">
        <f>IFERROR(VLOOKUP(D4,DB!A:F,6,0),"")</f>
        <v>SCECO</v>
      </c>
      <c r="J4" s="109" t="str">
        <f>IFERROR(VLOOKUP(D4,DB!A:G,7,0),"")</f>
        <v>Good</v>
      </c>
      <c r="K4" s="113" t="s">
        <v>39026</v>
      </c>
      <c r="L4" s="114" t="str">
        <f>IFERROR(VLOOKUP(D4,DB!A:I,9,0),"")</f>
        <v>Latis</v>
      </c>
    </row>
    <row r="5" spans="1:15" ht="15" customHeight="1">
      <c r="A5" s="108"/>
      <c r="B5" s="109" t="str">
        <f>IFERROR(VLOOKUP(D5,DB!A:K,11,0),"")</f>
        <v/>
      </c>
      <c r="C5" s="109"/>
      <c r="D5" s="109"/>
      <c r="E5" s="110"/>
      <c r="F5" s="111"/>
      <c r="G5" s="112">
        <f t="shared" ca="1" si="0"/>
        <v>45970.535568402775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45970.535568402775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45970.535568402775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45970.535568402775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45970.535568402775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45970.535568402775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45970.535568402775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45970.535568402775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45970.535568402775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45970.535568402775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45970.535568402775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45970.535568402775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45970.535568402775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45970.535568402775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45970.535568402775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45970.535568402775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45970.535568402775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45970.535568402775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45970.535568402775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45970.535568402775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45970.535568402775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45970.535568402775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45970.535568402775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45970.535568402775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45970.535568402775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45970.535568402775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45970.535568402775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45970.535568402775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45970.535568402775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45970.535568402775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45970.535568402775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45970.535568402775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45970.535568402775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45970.535568402775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45970.535568402775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45970.535568402775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45970.535568402775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45970.535568402775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45970.535568402775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45970.535568402775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45970.535568402775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45970.535568402775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45970.535568402775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45970.535568402775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45970.535568402775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45970.535568402775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45970.535568402775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45970.535568402775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45970.535568402775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45970.535568402775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ref="G55:G86" ca="1" si="2">IFERROR(NOW()-F55,"")</f>
        <v>45970.535568402775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45970.535568402775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45970.535568402775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45970.535568402775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45970.535568402775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45970.535568402775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45970.535568402775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45970.535568402775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45970.535568402775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45970.535568402775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45970.535568402775</v>
      </c>
      <c r="H65" s="111"/>
      <c r="I65" s="109" t="str">
        <f>IFERROR(VLOOKUP(D65,DB!A:F,6,0),"")</f>
        <v/>
      </c>
      <c r="J65" s="109" t="str">
        <f>IFERROR(VLOOKUP(D65,DB!A:G,7,0),"")</f>
        <v/>
      </c>
      <c r="K65" s="113"/>
      <c r="L65" s="114" t="str">
        <f>IFERROR(VLOOKUP(D65,DB!A:I,9,0),"")</f>
        <v/>
      </c>
    </row>
    <row r="66" spans="1:12" ht="15" customHeight="1">
      <c r="A66" s="117"/>
      <c r="B66" s="118" t="str">
        <f>IFERROR(VLOOKUP(D66,DB!A:K,11,0),"")</f>
        <v/>
      </c>
      <c r="C66" s="118"/>
      <c r="D66" s="118"/>
      <c r="E66" s="119"/>
      <c r="F66" s="120"/>
      <c r="G66" s="121">
        <f t="shared" ca="1" si="2"/>
        <v>45970.535568402775</v>
      </c>
      <c r="H66" s="120"/>
      <c r="I66" s="118" t="str">
        <f>IFERROR(VLOOKUP(D66,DB!A:F,6,0),"")</f>
        <v/>
      </c>
      <c r="J66" s="118" t="str">
        <f>IFERROR(VLOOKUP(D66,DB!A:G,7,0),"")</f>
        <v/>
      </c>
      <c r="K66" s="122"/>
      <c r="L66" s="123" t="str">
        <f>IFERROR(VLOOKUP(D66,DB!A:I,9,0),"")</f>
        <v/>
      </c>
    </row>
  </sheetData>
  <customSheetViews>
    <customSheetView guid="{F6042A99-DD27-4453-835D-0834D95730CC}" filter="1" showAutoFilter="1">
      <pageMargins left="0" right="0" top="0" bottom="0" header="0" footer="0"/>
      <autoFilter ref="B1:M1" xr:uid="{D06DE859-B9A7-4A68-A2CC-C16F1C544EC2}"/>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6" ca="1" si="0">IFERROR(NOW()-F3,"-")</f>
        <v>145.53573043981305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45970.535568402775</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45970.535568402775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45970.535568402775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45970.535568402775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45970.535568402775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45970.535568402775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45970.535568402775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45970.535568402775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45970.535568402775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45970.535568402775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45970.535568402775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45970.535568402775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45970.535568402775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45970.535568402775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45970.535568402775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45970.535568402775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45970.535568402775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45970.535568402775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45970.535568402775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45970.535568402775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45970.535568402775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45970.535568402775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45970.535568402775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45970.535568402775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45970.535568402775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45970.535568402775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45970.535568402775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45970.535568402775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45970.535568402775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45970.535568402775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45970.535568402775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45970.535568402775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45970.535568402775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45970.535568402775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45970.535568402775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45970.535568402775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45970.535568402775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45970.535568402775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45970.535568402775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45970.535568402775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45970.535568402775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45970.535568402775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45970.535568402775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45970.535568402775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45970.535568402775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45970.535568402775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45970.535568402775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45970.535568402775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45970.535568402775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45970.535568402775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45970.535568402775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45970.535568402775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3"/>
      <c r="B2" s="154" t="str">
        <f>IFERROR(VLOOKUP(#REF!,DB!A:K,11,0),"")</f>
        <v/>
      </c>
      <c r="C2" s="154"/>
      <c r="D2" s="18"/>
      <c r="E2" s="154"/>
      <c r="F2" s="20"/>
      <c r="G2" s="155" t="str">
        <f ca="1">IFERROR(NOW()-#REF!,"-")</f>
        <v>-</v>
      </c>
      <c r="H2" s="22"/>
      <c r="I2" s="153" t="str">
        <f>IFERROR(VLOOKUP(#REF!,DB!A:F,6,0),"")</f>
        <v/>
      </c>
      <c r="J2" s="154" t="str">
        <f>IFERROR(VLOOKUP(#REF!,DB!A:G,7,0),"")</f>
        <v/>
      </c>
      <c r="K2" s="45"/>
      <c r="L2" s="156" t="str">
        <f>IFERROR(VLOOKUP(#REF!,DB!A:I,9,0),"")</f>
        <v/>
      </c>
    </row>
    <row r="3" spans="1:13" ht="15" customHeight="1">
      <c r="A3" s="19"/>
      <c r="B3" s="61" t="str">
        <f>IFERROR(VLOOKUP(D3,DB!A:K,11,0),"")</f>
        <v/>
      </c>
      <c r="C3" s="18"/>
      <c r="D3" s="61"/>
      <c r="E3" s="18"/>
      <c r="F3" s="152"/>
      <c r="G3" s="21">
        <f t="shared" ref="G3:G14" ca="1" si="0">IFERROR(NOW()-F3,"-")</f>
        <v>45970.535568402775</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45970.535568402775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45970.535568402775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45970.535568402775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45970.535568402775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45970.535568402775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45970.535568402775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45970.535568402775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45970.535568402775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45970.535568402775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45970.535568402775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45970.535568402775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45970.535568402775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45970.535568402775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45970.535568402775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45970.535568402775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45970.535568402775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45970.535568402775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45970.535568402775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45970.535568402775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45970.535568402775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45970.535568402775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45970.535568402775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45970.535568402775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45970.535568402775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45970.535568402775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45970.535568402775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45970.535568402775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45970.535568402775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45970.535568402775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45970.535568402775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45970.535568402775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45970.535568402775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45970.535568402775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45970.535568402775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45970.535568402775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45970.535568402775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45970.535568402775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45970.535568402775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45970.535568402775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45970.535568402775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45970.535568402775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45970.535568402775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45970.535568402775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45970.535568402775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45970.535568402775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45970.535568402775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45970.535568402775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45970.535568402775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45970.535568402775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45970.535568402775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45970.535568402775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45970.535568402775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45970.535568402775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45970.535568402775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45970.535568402775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45970.535568402775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45970.535568402775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45970.535568402775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45970.535568402775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45970.535568402775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45970.535568402775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45970.535568402775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45970.535568402775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45970.535568402775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45970.535568402775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45970.535568402775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45970.535568402775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45970.535568402775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45970.535568402775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45970.535568402775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45970.535568402775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45970.535568402775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45970.535568402775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45970.535568402775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45970.535568402775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45970.535568402775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45970.535568402775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45970.535568402775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45970.535568402775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45970.535568402775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45970.535568402775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45970.535568402775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45970.535568402775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45970.535568402775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45970.535568402775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45970.535568402775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45970.535568402775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45970.535568402775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45970.535568402775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45970.535568402775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45970.535568402775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45970.535568402775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45970.535568402775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45970.535568402775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45970.535568402775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45970.535568402775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45970.535568402775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45970.535568402775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45970.535568402775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45970.535568402775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45970.535568402775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45970.535568402775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45970.535568402775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45970.535568402775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45970.535568402775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45970.535568402775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45970.535568402775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45970.535568402775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45970.535568402775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45970.535568402775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45970.535568402775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45970.535568402775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45970.535568402775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45970.535568402775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45970.535568402775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45970.535568402775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45970.535568402775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45970.535568402775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45970.535568402775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45970.535568402775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45970.535568402775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45970.535568402775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45970.535568402775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45970.535568402775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45970.535568402775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45970.535568402775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45970.535568402775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45970.535568402775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45970.535568402775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45970.535568402775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45970.535568402775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45970.535568402775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45970.535568402775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45970.535568402775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45970.535568402775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45970.535568402775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45970.535568402775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45970.535568402775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45970.535568402775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45970.535568402775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45970.535568402775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45970.535568402775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45970.535568402775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45970.535568402775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45970.535568402775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45970.535568402775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45970.535568402775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45970.535568402775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45970.535568402775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45970.535568402775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45970.535568402775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45970.535568402775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45970.535568402775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45970.535568402775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45970.535568402775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45970.535568402775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45970.535568402775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45970.535568402775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45970.535568402775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45970.535568402775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45970.535568402775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45970.535568402775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45970.535568402775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45970.535568402775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45970.535568402775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45970.535568402775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45970.535568402775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45970.535568402775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45970.535568402775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45970.535568402775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45970.535568402775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45970.535568402775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45970.535568402775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45970.535568402775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45970.535568402775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45970.535568402775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45970.535568402775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45970.535568402775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45970.535568402775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45970.535568402775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45970.535568402775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45970.535568402775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45970.535568402775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45970.535568402775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45970.535568402775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45970.535568402775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45970.535568402775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45970.535568402775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45970.535568402775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45970.535568402775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45970.535568402775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45970.535568402775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45970.535568402775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45970.535568402775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45970.535568402775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45970.535568402775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45970.535568402775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45970.535568402775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45970.535568402775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45970.535568402775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45970.535568402775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45970.535568402775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45970.535568402775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45970.535568402775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45970.535568402775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45970.535568402775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45970.535568402775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45970.535568402775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45970.535568402775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45970.535568402775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45970.535568402775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45970.535568402775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45970.535568402775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45970.535568402775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45970.535568402775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45970.535568402775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45970.535568402775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45970.535568402775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45970.535568402775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45970.535568402775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45970.535568402775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45970.535568402775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45970.535568402775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45970.535568402775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45970.535568402775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45970.535568402775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45970.535568402775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45970.535568402775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45970.535568402775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45970.535568402775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45970.535568402775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45970.535568402775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45970.535568402775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45970.535568402775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45970.535568402775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45970.535568402775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45970.535568402775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45970.535568402775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45970.535568402775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45970.535568402775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45970.535568402775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45970.535568402775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45970.535568402775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45970.535568402775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45970.535568402775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45970.535568402775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45970.535568402775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45970.535568402775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45970.535568402775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45970.535568402775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45970.535568402775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45970.535568402775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45970.535568402775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45970.535568402775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45970.535568402775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45970.535568402775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45970.535568402775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45970.535568402775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45970.535568402775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45970.535568402775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45970.535568402775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45970.535568402775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45970.535568402775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45970.535568402775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45970.535568402775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45970.535568402775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45970.535568402775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45970.535568402775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45970.535568402775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45970.535568402775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45970.535568402775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45970.535568402775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45970.535568402775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45970.535568402775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45970.535568402775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45970.535568402775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45970.535568402775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45970.535568402775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45970.535568402775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45970.535568402775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45970.535568402775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45970.535568402775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45970.535568402775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45970.535568402775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45970.535568402775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45970.535568402775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45970.535568402775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45970.535568402775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45970.535568402775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45970.535568402775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45970.535568402775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45970.535568402775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45970.535568402775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45970.535568402775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45970.535568402775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45970.535568402775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45970.535568402775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45970.535568402775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45970.535568402775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45970.535568402775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45970.535568402775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45970.535568402775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45970.535568402775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45970.535568402775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45970.535568402775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45970.535568402775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45970.535568402775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45970.535568402775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45970.535568402775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45970.535568402775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45970.535568402775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45970.535568402775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45970.535568402775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45970.535568402775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45970.535568402775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45970.535568402775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45970.535568402775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45970.535568402775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45970.535568402775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45970.535568402775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45970.535568402775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45970.535568402775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45970.535568402775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45970.535568402775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45970.535568402775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45970.535568402775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45970.535568402775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45970.535568402775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45970.535568402775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45970.535568402775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45970.535568402775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45970.535568402775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45970.535568402775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45970.535568402775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45970.535568402775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45970.535568402775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45970.535568402775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45970.535568402775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45970.535568402775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45970.535568402775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45970.535568402775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45970.535568402775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45970.535568402775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45970.535568402775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45970.535568402775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45970.535568402775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45970.535568402775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45970.535568402775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45970.535568402775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45970.535568402775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45970.535568402775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45970.535568402775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45970.535568402775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45970.535568402775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45970.535568402775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45970.535568402775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45970.535568402775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45970.535568402775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45970.535568402775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45970.535568402775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45970.535568402775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45970.535568402775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45970.535568402775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45970.535568402775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45970.535568402775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45970.535568402775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45970.535568402775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45970.535568402775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45970.535568402775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45970.535568402775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45970.535568402775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45970.535568402775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45970.535568402775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45970.535568402775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45970.535568402775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45970.535568402775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45970.535568402775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45970.535568402775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45970.535568402775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45970.535568402775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45970.535568402775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45970.535568402775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45970.535568402775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45970.535568402775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45970.535568402775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45970.535568402775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45970.535568402775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45970.535568402775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45970.535568402775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45970.535568402775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45970.535568402775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45970.535568402775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45970.535568402775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45970.535568402775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45970.535568402775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45970.535568402775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45970.535568402775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45970.535568402775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45970.535568402775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45970.535568402775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45970.535568402775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45970.535568402775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45970.535568402775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45970.535568402775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45970.535568402775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45970.535568402775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45970.535568402775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45970.535568402775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45970.535568402775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45970.535568402775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45970.535568402775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45970.535568402775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45970.535568402775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45970.535568402775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45970.535568402775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45970.535568402775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45970.535568402775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45970.535568402775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45970.535568402775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45970.535568402775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45970.535568402775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45970.535568402775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45970.535568402775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45970.535568402775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45970.535568402775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45970.535568402775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45970.535568402775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45970.535568402775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45970.535568402775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45970.535568402775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45970.535568402775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45970.535568402775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45970.535568402775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45970.535568402775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45970.535568402775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45970.535568402775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45970.535568402775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45970.535568402775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45970.535568402775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45970.535568402775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45970.535568402775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45970.535568402775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45970.535568402775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45970.535568402775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45970.535568402775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45970.535568402775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45970.535568402775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45970.535568402775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45970.535568402775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45970.535568402775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45970.535568402775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45970.535568402775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45970.535568402775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45970.535568402775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45970.535568402775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45970.535568402775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45970.535568402775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45970.535568402775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45970.535568402775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45970.535568402775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45970.535568402775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45970.535568402775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45970.535568402775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45970.535568402775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45970.535568402775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45970.535568402775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45970.535568402775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45970.535568402775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45970.535568402775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45970.535568402775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45970.535568402775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45970.535568402775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45970.535568402775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45970.535568402775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45970.535568402775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45970.535568402775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45970.535568402775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45970.535568402775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45970.535568402775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45970.535568402775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45970.535568402775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45970.535568402775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45970.535568402775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45970.535568402775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45970.535568402775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45970.535568402775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45970.535568402775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45970.535568402775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45970.535568402775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45970.535568402775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45970.535568402775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45970.535568402775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45970.535568402775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45970.535568402775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45970.535568402775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45970.535568402775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45970.535568402775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45970.535568402775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45970.535568402775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45970.535568402775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45970.535568402775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45970.535568402775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45970.535568402775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45970.535568402775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45970.535568402775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45970.535568402775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45970.535568402775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45970.535568402775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45970.535568402775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45970.535568402775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45970.535568402775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45970.535568402775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45970.535568402775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45970.535568402775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45970.535568402775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45970.535568402775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45970.535568402775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45970.535568402775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45970.535568402775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45970.535568402775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45970.535568402775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45970.535568402775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45970.535568402775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45970.535568402775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45970.535568402775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45970.535568402775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45970.535568402775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45970.535568402775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45970.535568402775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45970.535568402775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45970.535568402775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45970.535568402775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45970.535568402775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45970.535568402775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45970.535568402775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45970.535568402775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45970.535568402775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45970.535568402775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45970.535568402775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45970.535568402775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45970.535568402775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45970.535568402775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45970.535568402775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45970.535568402775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45970.535568402775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45970.535568402775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45970.535568402775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45970.535568402775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45970.535568402775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45970.535568402775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45970.535568402775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45970.535568402775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45970.535568402775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45970.535568402775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45970.535568402775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45970.535568402775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45970.535568402775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45970.535568402775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45970.535568402775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45970.535568402775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45970.535568402775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45970.535568402775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45970.535568402775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45970.535568402775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45970.535568402775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45970.535568402775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45970.535568402775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45970.535568402775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45970.535568402775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45970.535568402775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45970.535568402775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45970.535568402775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45970.535568402775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45970.535568402775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45970.535568402775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45970.535568402775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45970.535568402775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45970.535568402775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45970.535568402775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45970.535568402775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45970.535568402775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45970.535568402775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45970.535568402775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45970.535568402775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45970.535568402775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45970.535568402775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45970.535568402775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45970.535568402775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45970.535568402775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45970.535568402775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45970.535568402775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45970.535568402775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45970.535568402775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45970.535568402775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45970.535568402775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45970.535568402775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45970.535568402775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45970.535568402775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45970.535568402775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45970.535568402775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45970.535568402775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45970.535568402775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45970.535568402775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45970.535568402775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45970.535568402775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45970.535568402775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45970.535568402775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45970.535568402775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45970.535568402775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45970.535568402775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45970.535568402775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45970.535568402775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45970.535568402775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45970.535568402775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45970.535568402775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45970.535568402775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45970.535568402775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45970.535568402775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45970.535568402775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45970.535568402775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45970.535568402775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45970.535568402775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45970.535568402775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45970.535568402775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45970.535568402775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45970.535568402775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45970.535568402775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45970.535568402775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45970.535568402775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45970.535568402775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45970.535568402775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45970.535568402775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45970.535568402775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45970.535568402775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45970.535568402775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45970.535568402775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45970.535568402775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45970.535568402775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45970.535568402775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45970.535568402775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45970.535568402775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45970.535568402775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45970.535568402775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45970.535568402775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45970.535568402775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45970.535568402775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45970.535568402775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45970.535568402775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45970.535568402775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45970.535568402775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45970.535568402775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45970.535568402775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45970.535568402775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45970.535568402775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45970.535568402775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45970.535568402775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45970.535568402775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45970.535568402775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45970.535568402775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45970.535568402775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45970.535568402775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45970.535568402775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45970.535568402775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45970.535568402775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45970.535568402775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45970.535568402775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45970.535568402775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45970.535568402775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45970.535568402775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45970.535568402775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45970.535568402775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45970.535568402775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45970.535568402775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45970.535568402775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45970.535568402775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45970.535568402775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45970.535568402775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45970.535568402775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45970.535568402775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45970.535568402775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45970.535568402775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45970.535568402775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45970.535568402775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45970.535568402775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45970.535568402775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45970.535568402775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45970.535568402775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45970.535568402775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45970.535568402775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45970.535568402775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45970.535568402775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45970.535568402775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45970.535568402775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45970.535568402775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45970.535568402775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45970.535568402775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45970.535568402775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45970.535568402775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45970.535568402775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45970.535568402775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45970.535568402775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45970.535568402775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45970.535568402775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45970.535568402775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45970.535568402775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45970.535568402775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45970.535568402775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45970.535568402775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45970.535568402775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45970.535568402775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45970.535568402775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45970.535568402775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45970.535568402775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45970.535568402775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45970.535568402775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45970.535568402775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45970.535568402775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45970.535568402775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45970.535568402775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45970.535568402775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45970.535568402775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45970.535568402775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45970.535568402775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45970.535568402775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45970.535568402775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45970.535568402775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45970.535568402775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45970.535568402775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45970.535568402775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45970.535568402775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45970.535568402775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45970.535568402775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45970.535568402775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45970.535568402775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45970.535568402775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45970.535568402775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45970.535568402775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45970.535568402775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45970.535568402775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45970.535568402775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45970.535568402775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45970.535568402775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45970.535568402775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45970.535568402775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45970.535568402775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45970.535568402775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45970.535568402775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45970.535568402775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45970.535568402775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45970.535568402775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45970.535568402775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45970.535568402775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45970.535568402775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45970.535568402775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45970.535568402775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45970.535568402775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45970.535568402775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45970.535568402775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45970.535568402775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45970.535568402775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45970.535568402775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45970.535568402775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45970.535568402775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45970.535568402775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45970.535568402775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45970.535568402775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45970.535568402775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45970.535568402775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45970.535568402775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45970.535568402775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45970.535568402775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45970.535568402775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45970.535568402775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45970.535568402775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45970.535568402775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45970.535568402775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45970.535568402775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45970.535568402775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45970.535568402775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45970.535568402775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45970.535568402775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45970.535568402775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45970.535568402775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45970.535568402775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45970.535568402775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45970.535568402775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45970.535568402775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45970.535568402775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45970.535568402775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45970.535568402775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45970.535568402775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45970.535568402775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45970.535568402775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45970.535568402775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45970.535568402775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45970.535568402775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45970.535568402775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45970.535568402775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45970.535568402775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45970.535568402775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45970.535568402775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45970.535568402775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45970.535568402775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45970.535568402775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45970.535568402775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45970.535568402775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45970.535568402775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45970.535568402775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45970.535568402775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45970.535568402775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45970.535568402775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45970.535568402775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45970.535568402775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45970.535568402775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45970.535568402775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45970.535568402775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45970.535568402775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45970.535568402775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45970.535568402775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45970.535568402775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45970.535568402775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45970.535568402775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45970.535568402775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45970.535568402775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45970.535568402775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45970.535568402775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45970.535568402775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45970.535568402775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45970.535568402775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45970.535568402775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45970.535568402775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45970.535568402775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45970.535568402775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45970.535568402775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45970.535568402775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45970.535568402775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45970.535568402775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45970.535568402775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45970.535568402775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45970.535568402775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45970.535568402775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45970.535568402775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45970.535568402775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45970.535568402775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45970.535568402775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45970.535568402775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45970.535568402775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45970.535568402775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45970.535568402775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45970.535568402775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45970.535568402775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45970.535568402775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45970.535568402775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45970.535568402775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45970.535568402775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45970.535568402775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45970.535568402775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45970.535568402775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45970.535568402775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45970.535568402775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45970.535568402775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45970.535568402775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45970.535568402775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45970.535568402775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45970.535568402775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45970.535568402775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45970.535568402775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45970.535568402775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45970.535568402775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45970.535568402775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45970.535568402775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45970.535568402775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45970.535568402775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45970.535568402775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45970.535568402775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45970.535568402775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45970.535568402775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45970.535568402775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45970.535568402775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45970.535568402775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45970.535568402775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45970.535568402775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45970.535568402775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45970.535568402775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45970.535568402775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45970.535568402775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45970.535568402775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45970.535568402775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45970.535568402775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45970.535568402775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45970.535568402775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45970.535568402775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45970.535568402775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45970.535568402775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45970.535568402775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45970.535568402775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45970.535568402775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45970.535568402775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45970.535568402775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45970.535568402775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45970.535568402775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45970.535568402775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45970.535568402775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45970.535568402775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45970.535568402775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45970.535568402775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45970.535568402775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45970.535568402775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45970.535568402775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45970.535568402775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45970.535568402775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45970.535568402775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45970.535568402775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45970.535568402775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45970.535568402775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45970.535568402775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45970.535568402775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45970.535568402775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45970.535568402775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45970.535568402775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45970.535568402775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45970.535568402775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45970.535568402775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45970.535568402775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45970.535568402775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45970.535568402775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45970.535568402775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45970.535568402775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45970.535568402775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45970.535568402775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45970.535568402775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45970.535568402775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45970.535568402775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45970.535568402775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45970.535568402775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45970.535568402775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45970.535568402775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45970.535568402775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45970.535568402775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45970.535568402775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45970.535568402775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45970.535568402775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45970.535568402775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45970.535568402775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45970.535568402775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45970.535568402775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45970.535568402775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45970.535568402775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45970.535568402775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45970.535568402775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45970.535568402775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45970.535568402775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45970.535568402775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45970.535568402775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45970.535568402775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45970.535568402775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45970.535568402775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45970.535568402775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45970.535568402775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45970.535568402775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45970.535568402775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45970.535568402775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45970.535568402775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45970.535568402775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45970.535568402775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45970.535568402775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45970.535568402775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45970.535568402775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45970.535568402775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45970.535568402775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45970.535568402775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45970.535568402775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45970.535568402775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45970.535568402775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45970.535568402775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45970.535568402775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45970.535568402775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45970.535568402775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45970.535568402775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45970.535568402775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45970.535568402775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45970.535568402775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45970.535568402775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45970.535568402775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45970.535568402775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45970.535568402775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45970.535568402775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45970.535568402775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45970.535568402775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45970.535568402775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45970.535568402775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45970.535568402775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45970.535568402775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45970.535568402775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45970.535568402775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45970.535568402775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45970.535568402775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45970.535568402775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45970.535568402775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45970.535568402775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45970.535568402775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45970.535568402775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45970.535568402775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45970.535568402775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45970.535568402775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45970.535568402775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45970.535568402775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45970.535568402775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45970.535568402775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45970.535568402775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45970.535568402775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45970.535568402775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45970.535568402775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45970.535568402775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45970.535568402775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45970.535568402775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45970.535568402775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45970.535568402775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45970.535568402775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45970.535568402775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45970.535568402775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45970.535568402775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45970.535568402775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45970.535568402775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45970.535568402775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45970.535568402775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45970.535568402775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45970.535568402775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45970.535568402775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45970.535568402775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45970.535568402775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45970.535568402775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45970.535568402775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45970.535568402775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45970.535568402775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45970.535568402775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45970.535568402775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45970.535568402775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45970.535568402775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45970.535568402775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45970.535568402775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45970.535568402775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45970.535568402775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45970.535568402775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45970.535568402775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45970.535568402775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45970.535568402775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45970.535568402775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45970.535568402775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45970.535568402775</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5" ca="1" si="0">IFERROR(NOW()-F2,"")</f>
        <v>267.05485081017832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ca="1" si="0"/>
        <v>45970.535568402775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45970.535568402775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45970.535568402775</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45970.535568402775</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45970.535568402775</v>
      </c>
      <c r="H7" s="96"/>
      <c r="I7" s="135"/>
      <c r="J7" s="135"/>
      <c r="K7" s="98"/>
      <c r="L7" s="92"/>
    </row>
    <row r="8" spans="1:16" ht="15" customHeight="1">
      <c r="A8" s="135"/>
      <c r="B8" s="135"/>
      <c r="C8" s="94"/>
      <c r="D8" s="92"/>
      <c r="E8" s="95"/>
      <c r="F8" s="96"/>
      <c r="G8" s="136">
        <f ca="1">IFERROR(NOW()-F8,"")</f>
        <v>45970.535568402775</v>
      </c>
      <c r="H8" s="96"/>
      <c r="I8" s="135"/>
      <c r="J8" s="135"/>
      <c r="K8" s="98"/>
      <c r="L8" s="92"/>
    </row>
    <row r="9" spans="1:16" ht="15" customHeight="1">
      <c r="A9" s="135"/>
      <c r="B9" s="135" t="str">
        <f>IFERROR(VLOOKUP(D9,DB!A:K,11,0),"")</f>
        <v/>
      </c>
      <c r="C9" s="94"/>
      <c r="D9" s="92"/>
      <c r="E9" s="95"/>
      <c r="F9" s="96"/>
      <c r="G9" s="136">
        <f t="shared" ca="1" si="1"/>
        <v>45970.535568402775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45970.535568402775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45970.535568402775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45970.535568402775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45970.535568402775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45970.535568402775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45970.535568402775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45970.535568402775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45970.535568402775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45970.535568402775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45970.535568402775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45970.535568402775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45970.535568402775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45970.535568402775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45970.535568402775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45970.535568402775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45970.535568402775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45970.535568402775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45970.535568402775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45970.535568402775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45970.535568402775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45970.535568402775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45970.535568402775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45970.535568402775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45970.535568402775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45970.535568402775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45970.535568402775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45970.535568402775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45970.535568402775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45970.535568402775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45970.535568402775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45970.535568402775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45970.535568402775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45970.535568402775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45970.535568402775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45970.535568402775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45970.535568402775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45970.535568402775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45970.535568402775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45970.535568402775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45970.535568402775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45970.535568402775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45970.535568402775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45970.535568402775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45970.535568402775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45970.535568402775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45970.535568402775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45970.535568402775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45970.535568402775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45970.535568402775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45970.535568402775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45970.535568402775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45970.535568402775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45970.535568402775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45970.535568402775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45970.535568402775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45970.535568402775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45970.535568402775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45970.535568402775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45970.535568402775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45970.535568402775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45970.535568402775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45970.535568402775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45970.535568402775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45970.535568402775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45970.535568402775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45970.535568402775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45970.535568402775</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78.703508217586204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39104</v>
      </c>
      <c r="F3" s="38">
        <v>45926.188877314817</v>
      </c>
      <c r="G3" s="116">
        <f t="shared" ref="G3" ca="1" si="0">IFERROR(NOW()-F3,"")</f>
        <v>44.346691087957879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39104</v>
      </c>
      <c r="F4" s="125">
        <v>45948.661111111112</v>
      </c>
      <c r="G4" s="126">
        <f t="shared" ref="G4:G52" ca="1" si="1">IFERROR(NOW()-F4,"")</f>
        <v>21.874457291662111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2</v>
      </c>
      <c r="D6" s="124" t="s">
        <v>36059</v>
      </c>
      <c r="E6" s="124" t="s">
        <v>39021</v>
      </c>
      <c r="F6" s="125">
        <v>45970.487662037034</v>
      </c>
      <c r="G6" s="126">
        <f t="shared" ca="1" si="1"/>
        <v>4.7906365740345791E-2</v>
      </c>
      <c r="H6" s="125">
        <v>45970.480231481481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45970.535568402775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45970.535568402775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45970.535568402775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45970.535568402775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45970.535568402775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45970.535568402775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45970.535568402775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45970.535568402775</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5"/>
      <c r="G15" s="126">
        <f t="shared" ca="1" si="1"/>
        <v>45970.535568402775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45970.535568402775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45970.535568402775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45970.535568402775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45970.535568402775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45970.535568402775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45970.535568402775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45970.535568402775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45970.535568402775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45970.535568402775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45970.535568402775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45970.535568402775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45970.535568402775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45970.535568402775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45970.535568402775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45970.535568402775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45970.535568402775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45970.535568402775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45970.535568402775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45970.535568402775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45970.535568402775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45970.535568402775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45970.535568402775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45970.535568402775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45970.535568402775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45970.535568402775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45970.535568402775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45970.535568402775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45970.535568402775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45970.535568402775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45970.535568402775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45970.535568402775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45970.535568402775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45970.535568402775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45970.535568402775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45970.535568402775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45970.535568402775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45970.535568402775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45970.535568402775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45970.535568402775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45970.535568402775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45970.535568402775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45970.535568402775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45970.535568402775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45970.535568402775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45970.535568402775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45970.535568402775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45970.535568402775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45970.535568402775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45970.535568402775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45970.535568402775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45970.535568402775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45970.535568402775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45970.535568402775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45970.535568402775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45970.535568402775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45970.535568402775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45970.535568402775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45970.535568402775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45970.535568402775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45970.535568402775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45970.535568402775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45970.535568402775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45970.535568402775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45970.535568402775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45970.535568402775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45970.535568402775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45970.535568402775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45970.535568402775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45970.535568402775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45970.535568402775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45970.535568402775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45970.535568402775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45970.535568402775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45970.535568402775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45970.535568402775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45970.535568402775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45970.535568402775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45970.535568402775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45970.535568402775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45970.535568402775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45970.535568402775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45970.535568402775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45970.535568402775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45970.535568402775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45970.535568402775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45970.535568402775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45970.535568402775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45970.535568402775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45970.535568402775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45970.535568402775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45970.535568402775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45970.535568402775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45970.535568402775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45970.535568402775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45970.535568402775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45970.535568402775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45970.535568402775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45970.535568402775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45970.535568402775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45970.535568402775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45970.535568402775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45970.535568402775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45970.535568402775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45970.535568402775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45970.535568402775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45970.535568402775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45970.535568402775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45970.535568402775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45970.535568402775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45970.535568402775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45970.535568402775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45970.535568402775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45970.535568402775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45970.535568402775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45970.535568402775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45970.535568402775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45970.535568402775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45970.535568402775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45970.535568402775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45970.535568402775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45970.535568402775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45970.535568402775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45970.535568402775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45970.535568402775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45970.535568402775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45970.535568402775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45970.535568402775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45970.535568402775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45970.535568402775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45970.535568402775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45970.535568402775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45970.535568402775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45970.535568402775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45970.535568402775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45970.535568402775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45970.535568402775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45970.535568402775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45970.535568402775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45970.535568402775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45970.535568402775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45970.535568402775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45970.535568402775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45970.535568402775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45970.535568402775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45970.535568402775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45970.535568402775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45970.535568402775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45970.535568402775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45970.535568402775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45970.535568402775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45970.535568402775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45970.535568402775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45970.535568402775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45970.535568402775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45970.535568402775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45970.535568402775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45970.535568402775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45970.535568402775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45970.535568402775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45970.535568402775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45970.535568402775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45970.535568402775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45970.535568402775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45970.535568402775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45970.535568402775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45970.535568402775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45970.535568402775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45970.535568402775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45970.535568402775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45970.535568402775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45970.535568402775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45970.535568402775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45970.535568402775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45970.535568402775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45970.535568402775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45970.535568402775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45970.535568402775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45970.535568402775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45970.535568402775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45970.535568402775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45970.535568402775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45970.535568402775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45970.535568402775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45970.535568402775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45970.535568402775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45970.535568402775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45970.535568402775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45970.535568402775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45970.535568402775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45970.535568402775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45970.535568402775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45970.535568402775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45970.535568402775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45970.535568402775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45970.535568402775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45970.535568402775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45970.535568402775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45970.535568402775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45970.535568402775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45970.535568402775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45970.535568402775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45970.535568402775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45970.535568402775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45970.535568402775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45970.535568402775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45970.535568402775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45970.535568402775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45970.535568402775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45970.535568402775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45970.535568402775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45970.535568402775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45970.535568402775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45970.535568402775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45970.535568402775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45970.535568402775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45970.535568402775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45970.535568402775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45970.535568402775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45970.535568402775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45970.535568402775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45970.535568402775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45970.535568402775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45970.535568402775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45970.535568402775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45970.535568402775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45970.535568402775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45970.535568402775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45970.535568402775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45970.535568402775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45970.535568402775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45970.535568402775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45970.535568402775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45970.535568402775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45970.535568402775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45970.535568402775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45970.535568402775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45970.535568402775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45970.535568402775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45970.535568402775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45970.535568402775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45970.535568402775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45970.535568402775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45970.535568402775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45970.535568402775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45970.535568402775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45970.535568402775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45970.535568402775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45970.535568402775</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36923</v>
      </c>
      <c r="E2" s="124" t="s">
        <v>39021</v>
      </c>
      <c r="F2" s="144"/>
      <c r="G2" s="105">
        <f t="shared" ref="G2:G20" ca="1" si="0">IFERROR(NOW()-F2,"-")</f>
        <v>45970.535568402775</v>
      </c>
      <c r="H2" s="144">
        <v>45970.45721064815</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2</v>
      </c>
      <c r="D3" s="142" t="s">
        <v>29650</v>
      </c>
      <c r="E3" s="124" t="s">
        <v>39104</v>
      </c>
      <c r="F3" s="144">
        <v>45970.518217592595</v>
      </c>
      <c r="G3" s="105">
        <f t="shared" ca="1" si="0"/>
        <v>1.7350810179777909E-2</v>
      </c>
      <c r="H3" s="144">
        <v>45970.508923611109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2"/>
      <c r="E4" s="124"/>
      <c r="F4" s="144"/>
      <c r="G4" s="105">
        <f t="shared" ca="1" si="0"/>
        <v>45970.535568402775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45970.535568402775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45970.535568402775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45970.535568402775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45970.535568402775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45970.535568402775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45970.535568402775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45970.535568402775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45970.535568402775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45970.535568402775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45970.535568402775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45970.535568402775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45970.535568402775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45970.535568402775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45970.535568402775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45970.535568402775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45970.535568402775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45970.535568402775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45970.535568402775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45970.535568402775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45970.535568402775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45970.535568402775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45970.535568402775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45970.535568402775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45970.535568402775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45970.535568402775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45970.535568402775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45970.535568402775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45970.535568402775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45970.535568402775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45970.535568402775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45970.535568402775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45970.535568402775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45970.535568402775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45970.535568402775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45970.535568402775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45970.535568402775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45970.535568402775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45970.535568402775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45970.535568402775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45970.535568402775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45970.535568402775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45970.535568402775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45970.535568402775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45970.535568402775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45970.535568402775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45970.535568402775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45970.535568402775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45970.535568402775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45970.535568402775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45970.535568402775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45970.535568402775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45970.535568402775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45970.535568402775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45970.535568402775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45970.535568402775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45970.535568402775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45970.535568402775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45970.535568402775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45970.535568402775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45970.535568402775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45970.535568402775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45970.535568402775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45970.535568402775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45970.535568402775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45970.535568402775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45970.535568402775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45970.535568402775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45970.535568402775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45970.535568402775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45970.535568402775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45970.535568402775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45970.535568402775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45970.535568402775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45970.535568402775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45970.535568402775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45970.535568402775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45970.535568402775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45970.535568402775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45970.535568402775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45970.535568402775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45970.535568402775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45970.535568402775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45970.535568402775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45970.535568402775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45970.535568402775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45970.535568402775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45970.535568402775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45970.535568402775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45970.535568402775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45970.535568402775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45970.535568402775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45970.535568402775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45970.535568402775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45970.535568402775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45970.535568402775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45970.535568402775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45970.535568402775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45970.535568402775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45970.535568402775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45970.535568402775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45970.535568402775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45970.535568402775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45970.535568402775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45970.535568402775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45970.535568402775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45970.535568402775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45970.535568402775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45970.535568402775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45970.535568402775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45970.535568402775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45970.535568402775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45970.535568402775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45970.535568402775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45970.535568402775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45970.535568402775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45970.535568402775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45970.535568402775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45970.535568402775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45970.535568402775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45970.535568402775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45970.535568402775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45970.535568402775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45970.535568402775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45970.535568402775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45970.535568402775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45970.535568402775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45970.535568402775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45970.535568402775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45970.535568402775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45970.535568402775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45970.535568402775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45970.535568402775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45970.535568402775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45970.535568402775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45970.535568402775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45970.535568402775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45970.535568402775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45970.535568402775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45970.535568402775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45970.535568402775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45970.535568402775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45970.535568402775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45970.535568402775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45970.535568402775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45970.535568402775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45970.535568402775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45970.535568402775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45970.535568402775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45970.535568402775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45970.535568402775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45970.535568402775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45970.535568402775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45970.535568402775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45970.535568402775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45970.535568402775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45970.535568402775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45970.535568402775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45970.535568402775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45970.535568402775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45970.535568402775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45970.535568402775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45970.535568402775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45970.535568402775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45970.535568402775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45970.535568402775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45970.535568402775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45970.535568402775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45970.535568402775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45970.535568402775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45970.535568402775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45970.535568402775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45970.535568402775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45970.535568402775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45970.535568402775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45970.535568402775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45970.535568402775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45970.535568402775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45970.535568402775</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