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239" documentId="120_S{2AC9BD13-BADA-5192-A53E-5A8FF88502F6}" xr6:coauthVersionLast="47" xr6:coauthVersionMax="47" xr10:uidLastSave="{F1FFCE08-4C91-4C78-9C21-BF71C0203844}"/>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9" l="1"/>
  <c r="J3" i="9"/>
  <c r="I3" i="9"/>
  <c r="G3" i="9"/>
  <c r="D6" i="3"/>
  <c r="L2" i="9"/>
  <c r="J2" i="9"/>
  <c r="I2" i="9"/>
  <c r="G2" i="9"/>
  <c r="B4" i="9"/>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7" i="1"/>
  <c r="G7" i="1"/>
  <c r="I7" i="1"/>
  <c r="J7" i="1"/>
  <c r="L7" i="1"/>
  <c r="B8" i="1"/>
  <c r="G8" i="1"/>
  <c r="I8" i="1"/>
  <c r="J8" i="1"/>
  <c r="L8" i="1"/>
  <c r="B9" i="1"/>
  <c r="G9" i="1"/>
  <c r="I9" i="1"/>
  <c r="J9" i="1"/>
  <c r="L9"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4" i="9"/>
  <c r="I4" i="9"/>
  <c r="J4" i="9"/>
  <c r="L4" i="9"/>
  <c r="B5" i="9"/>
  <c r="G5" i="9"/>
  <c r="I5" i="9"/>
  <c r="J5" i="9"/>
  <c r="L5"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G2" i="1"/>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<sst xmlns="http://schemas.openxmlformats.org/spreadsheetml/2006/main" count="180288" uniqueCount="39131">
  <si>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</si>
  <si>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</si>
  <si>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</si>
  <si>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</si>
  <si>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</si>
  <si>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</si>
  <si>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</si>
  <si>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</si>
  <si>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</si>
  <si>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</si>
  <si>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</si>
  <si>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</si>
  <si>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</si>
  <si>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</si>
  <si>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</si>
  <si>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</si>
  <si>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</si>
  <si>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</si>
  <si>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</si>
  <si>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</si>
  <si>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</si>
  <si>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</si>
  <si>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</si>
  <si>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</si>
  <si>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</si>
  <si>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</si>
  <si>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</si>
  <si>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</si>
  <si>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</si>
  <si>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</si>
  <si>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</si>
  <si>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</si>
  <si>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</si>
  <si>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</si>
  <si>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</si>
  <si>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</si>
  <si>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</si>
  <si>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</si>
  <si>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</si>
  <si>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</si>
  <si>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</si>
  <si>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</si>
  <si>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</si>
  <si>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</si>
  <si>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</si>
  <si>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</si>
  <si>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</si>
  <si>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</si>
  <si>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</si>
  <si>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</si>
  <si>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</si>
  <si>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</si>
  <si>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</si>
  <si>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</si>
  <si>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</si>
  <si>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</si>
  <si>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</si>
  <si>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</si>
  <si>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</si>
  <si>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</si>
  <si>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</si>
  <si>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</si>
  <si>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</si>
  <si>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</si>
  <si>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</si>
  <si>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</si>
  <si>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</si>
  <si>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</si>
  <si>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</si>
  <si>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</si>
  <si>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</si>
  <si>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</si>
  <si>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</si>
  <si>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</si>
  <si>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</si>
  <si>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</si>
  <si>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</si>
  <si>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</si>
  <si>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</si>
  <si>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</si>
  <si>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</si>
  <si>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</si>
  <si>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</si>
  <si>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</si>
  <si>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</si>
  <si>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</si>
  <si>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</si>
  <si>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</si>
  <si>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</si>
  <si>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</si>
  <si>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</si>
  <si>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</si>
  <si>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</si>
  <si>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</si>
  <si>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</si>
  <si>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</si>
  <si>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</si>
  <si>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</si>
  <si>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</si>
  <si>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</si>
  <si>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</si>
  <si>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</si>
  <si>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</si>
  <si>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</si>
  <si>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</si>
  <si>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</si>
  <si>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</si>
  <si>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</si>
  <si>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</si>
  <si>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</si>
  <si>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</si>
  <si>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</si>
  <si>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</si>
  <si>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</si>
  <si>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</si>
  <si>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</si>
  <si>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</si>
  <si>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</si>
  <si>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</si>
  <si>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</si>
  <si>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</si>
  <si>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</si>
  <si>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</si>
  <si>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</si>
  <si>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</si>
  <si>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</si>
  <si>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</si>
  <si>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</si>
  <si>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</si>
  <si>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</si>
  <si>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</si>
  <si>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</si>
  <si>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</si>
  <si>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</si>
  <si>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</si>
  <si>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</si>
  <si>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</si>
  <si>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</si>
  <si>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</si>
  <si>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</si>
  <si>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</si>
  <si>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</si>
  <si>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</si>
  <si>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</si>
  <si>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</si>
  <si>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</si>
  <si>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</si>
  <si>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</si>
  <si>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</si>
  <si>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</si>
  <si>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</si>
  <si>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</si>
  <si>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</si>
  <si>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</si>
  <si>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</si>
  <si>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</si>
  <si>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</si>
  <si>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</si>
  <si>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</si>
  <si>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</si>
  <si>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</si>
  <si>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</si>
  <si>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</si>
  <si>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</si>
  <si>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</si>
  <si>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</si>
  <si>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</si>
  <si>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</si>
  <si>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</si>
  <si>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</si>
  <si>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</si>
  <si>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</si>
  <si>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</si>
  <si>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</si>
  <si>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</si>
  <si>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</si>
  <si>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</si>
  <si>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</si>
  <si>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</si>
  <si>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</si>
  <si>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</si>
  <si>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</si>
  <si>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</si>
  <si>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</si>
  <si>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</si>
  <si>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</si>
  <si>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</si>
  <si>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</si>
  <si>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</si>
  <si>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</si>
  <si>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</si>
  <si>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</si>
  <si>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</si>
  <si>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</si>
  <si>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</si>
  <si>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</si>
  <si>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</si>
  <si>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</si>
  <si>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</si>
  <si>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</si>
  <si>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</si>
  <si>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</si>
  <si>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</si>
  <si>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</si>
  <si>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</si>
  <si>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</si>
  <si>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</si>
  <si>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</si>
  <si>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</si>
  <si>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</si>
  <si>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</si>
  <si>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</si>
  <si>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</si>
  <si>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</si>
  <si>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</si>
  <si>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</si>
  <si>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</si>
  <si>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</si>
  <si>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</si>
  <si>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</si>
  <si>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</si>
  <si>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</si>
  <si>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</si>
  <si>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</si>
  <si>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</si>
  <si>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</si>
  <si>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</si>
  <si>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</si>
  <si>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</si>
  <si>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</si>
  <si>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</si>
  <si>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</si>
  <si>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</si>
  <si>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</si>
  <si>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</si>
  <si>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</si>
  <si>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</si>
  <si>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</si>
  <si>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</si>
  <si>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</si>
  <si>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</si>
  <si>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</si>
  <si>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</si>
  <si>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</si>
  <si>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</si>
  <si>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</si>
  <si>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</si>
  <si>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</si>
  <si>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</si>
  <si>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</si>
  <si>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</si>
  <si>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</si>
  <si>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</si>
  <si>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</si>
  <si>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</si>
  <si>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</si>
  <si>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</si>
  <si>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</si>
  <si>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</si>
  <si>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</si>
  <si>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</si>
  <si>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</si>
  <si>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</si>
  <si>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</si>
  <si>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</si>
  <si>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</si>
  <si>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</si>
  <si>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</si>
  <si>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</si>
  <si>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</si>
  <si>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</si>
  <si>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</si>
  <si>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</si>
  <si>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</si>
  <si>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</si>
  <si>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</si>
  <si>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</si>
  <si>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</si>
  <si>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</si>
  <si>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</si>
  <si>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</si>
  <si>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</si>
  <si>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</si>
  <si>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</si>
  <si>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</si>
  <si>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</si>
  <si>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</si>
  <si>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</si>
  <si>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</si>
  <si>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</si>
  <si>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</si>
  <si>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</si>
  <si>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</si>
  <si>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</si>
  <si>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</si>
  <si>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</si>
  <si>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</si>
  <si>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</si>
  <si>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</si>
  <si>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</si>
  <si>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</si>
  <si>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</si>
  <si>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</si>
  <si>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</si>
  <si>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</si>
  <si>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</si>
  <si>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</si>
  <si>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</si>
  <si>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</si>
  <si>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</si>
  <si>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</si>
  <si>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</si>
  <si>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</si>
  <si>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</si>
  <si>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</si>
  <si>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</si>
  <si>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</si>
  <si>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</si>
  <si>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</si>
  <si>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</si>
  <si>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</si>
  <si>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</si>
  <si>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</si>
  <si>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</si>
  <si>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</si>
  <si>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</si>
  <si>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</si>
  <si>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</si>
  <si>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</si>
  <si>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</si>
  <si>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</si>
  <si>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</si>
  <si>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</si>
  <si>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</si>
  <si>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</si>
  <si>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</si>
  <si>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</si>
  <si>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</si>
  <si>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</si>
  <si>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</si>
  <si>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</si>
  <si>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</si>
  <si>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</si>
  <si>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</si>
  <si>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</si>
  <si>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</si>
  <si>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</si>
  <si>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</si>
  <si>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</si>
  <si>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</si>
  <si>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</si>
  <si>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</si>
  <si>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</si>
  <si>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</si>
  <si>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</si>
  <si>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</si>
  <si>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</si>
  <si>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</si>
  <si>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</si>
  <si>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</si>
  <si>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</si>
  <si>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</si>
  <si>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</si>
  <si>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</si>
  <si>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</si>
  <si>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</si>
  <si>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</si>
  <si>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</si>
  <si>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</si>
  <si>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</si>
  <si>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</si>
  <si>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</si>
  <si>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</si>
  <si>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</si>
  <si>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</si>
  <si>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</si>
  <si>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</si>
  <si>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</si>
  <si>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</si>
  <si>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</si>
  <si>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</si>
  <si>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</si>
  <si>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</si>
  <si>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</si>
  <si>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</si>
  <si>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</si>
  <si>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</si>
  <si>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</si>
  <si>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</si>
  <si>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</si>
  <si>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</si>
  <si>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</si>
  <si>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</si>
  <si>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</si>
  <si>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</si>
  <si>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</si>
  <si>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</si>
  <si>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</si>
  <si>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</si>
  <si>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</si>
  <si>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</si>
  <si>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</si>
  <si>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</si>
  <si>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</si>
  <si>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</si>
  <si>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</si>
  <si>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</si>
  <si>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</si>
  <si>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</si>
  <si>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</si>
  <si>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</si>
  <si>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</si>
  <si>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</si>
  <si>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</si>
  <si>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</si>
  <si>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</si>
  <si>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</si>
  <si>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</si>
  <si>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</si>
  <si>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</si>
  <si>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</si>
  <si>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</si>
  <si>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</si>
  <si>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</si>
  <si>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</si>
  <si>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</si>
  <si>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</si>
  <si>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</si>
  <si>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</si>
  <si>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</si>
  <si>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</si>
  <si>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</si>
  <si>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</si>
  <si>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</si>
  <si>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</si>
  <si>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</si>
  <si>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</si>
  <si>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</si>
  <si>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</si>
  <si>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</si>
  <si>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</si>
  <si>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</si>
  <si>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</si>
  <si>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</si>
  <si>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</si>
  <si>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</si>
  <si>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</si>
  <si>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</si>
  <si>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</si>
  <si>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</si>
  <si>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</si>
  <si>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</si>
  <si>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</si>
  <si>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</si>
  <si>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</si>
  <si>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</si>
  <si>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</si>
  <si>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</si>
  <si>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</si>
  <si>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</si>
  <si>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</si>
  <si>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</si>
  <si>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</si>
  <si>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</si>
  <si>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</si>
  <si>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</si>
  <si>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</si>
  <si>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</si>
  <si>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</si>
  <si>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</si>
  <si>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</si>
  <si>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</si>
  <si>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</si>
  <si>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</si>
  <si>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</si>
  <si>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</si>
  <si>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</si>
  <si>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</si>
  <si>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</si>
  <si>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</si>
  <si>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</si>
  <si>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</si>
  <si>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</si>
  <si>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</si>
  <si>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</si>
  <si>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</si>
  <si>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</si>
  <si>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</si>
  <si>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</si>
  <si>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</si>
  <si>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</si>
  <si>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</si>
  <si>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</si>
  <si>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</si>
  <si>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</si>
  <si>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</si>
  <si>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</si>
  <si>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</si>
  <si>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</si>
  <si>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</si>
  <si>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</si>
  <si>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</si>
  <si>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</si>
  <si>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</si>
  <si>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</si>
  <si>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</si>
  <si>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</si>
  <si>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</si>
  <si>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</si>
  <si>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</si>
  <si>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</si>
  <si>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</si>
  <si>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</si>
  <si>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</si>
  <si>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</si>
  <si>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</si>
  <si>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</si>
  <si>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</si>
  <si>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</si>
  <si>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</si>
  <si>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</si>
  <si>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</si>
  <si>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</si>
  <si>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</si>
  <si>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</si>
  <si>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</si>
  <si>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</si>
  <si>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</si>
  <si>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</si>
  <si>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</si>
  <si>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</si>
  <si>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</si>
  <si>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</si>
  <si>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</si>
  <si>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</si>
  <si>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</si>
  <si>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</si>
  <si>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</si>
  <si>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</si>
  <si>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</si>
  <si>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</si>
  <si>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</si>
  <si>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</si>
  <si>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</si>
  <si>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</si>
  <si>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</si>
  <si>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</si>
  <si>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</si>
  <si>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</si>
  <si>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</si>
  <si>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</si>
  <si>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</si>
  <si>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</si>
  <si>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</si>
  <si>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</si>
  <si>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</si>
  <si>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</si>
  <si>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</si>
  <si>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</si>
  <si>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</si>
  <si>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</si>
  <si>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</si>
  <si>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</si>
  <si>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</si>
  <si>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</si>
  <si>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</si>
  <si>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</si>
  <si>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</si>
  <si>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</si>
  <si>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</si>
  <si>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</si>
  <si>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</si>
  <si>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</si>
  <si>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</si>
  <si>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</si>
  <si>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</si>
  <si>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</si>
  <si>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</si>
  <si>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</si>
  <si>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</si>
  <si>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</si>
  <si>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</si>
  <si>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</si>
  <si>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</si>
  <si>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</si>
  <si>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</si>
  <si>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</si>
  <si>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</si>
  <si>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</si>
  <si>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</si>
  <si>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</si>
  <si>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</si>
  <si>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</si>
  <si>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</si>
  <si>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</si>
  <si>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</si>
  <si>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</si>
  <si>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</si>
  <si>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</si>
  <si>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</si>
  <si>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</si>
  <si>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</si>
  <si>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</si>
  <si>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</si>
  <si>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</si>
  <si>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</si>
  <si>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</si>
  <si>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</si>
  <si>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</si>
  <si>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</si>
  <si>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</si>
  <si>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</si>
  <si>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</si>
  <si>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</si>
  <si>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</si>
  <si>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</si>
  <si>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</si>
  <si>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</si>
  <si>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</si>
  <si>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</si>
  <si>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</si>
  <si>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</si>
  <si>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</si>
  <si>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</si>
  <si>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</si>
  <si>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</si>
  <si>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</si>
  <si>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</si>
  <si>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</si>
  <si>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</si>
  <si>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</si>
  <si>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</si>
  <si>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</si>
  <si>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</si>
  <si>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</si>
  <si>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</si>
  <si>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</si>
  <si>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</si>
  <si>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</si>
  <si>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</si>
  <si>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</si>
  <si>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</si>
  <si>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</si>
  <si>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</si>
  <si>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</si>
  <si>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</si>
  <si>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</si>
  <si>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</si>
  <si>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</si>
  <si>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</si>
  <si>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</si>
  <si>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</si>
  <si>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</si>
  <si>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</si>
  <si>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</si>
  <si>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</si>
  <si>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</si>
  <si>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</si>
  <si>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</si>
  <si>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</si>
  <si>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</si>
  <si>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</si>
  <si>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</si>
  <si>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</si>
  <si>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</si>
  <si>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</si>
  <si>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</si>
  <si>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</si>
  <si>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</si>
  <si>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</si>
  <si>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</si>
  <si>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</si>
  <si>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</si>
  <si>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</si>
  <si>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</si>
  <si>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</si>
  <si>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</si>
  <si>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</si>
  <si>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</si>
  <si>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</si>
  <si>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</si>
  <si>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</si>
  <si>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</si>
  <si>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</si>
  <si>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</si>
  <si>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</si>
  <si>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</si>
  <si>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</si>
  <si>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</si>
  <si>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</si>
  <si>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</si>
  <si>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</si>
  <si>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</si>
  <si>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</si>
  <si>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</si>
  <si>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</si>
  <si>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</si>
  <si>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</si>
  <si>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</si>
  <si>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</si>
  <si>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</si>
  <si>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</si>
  <si>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</si>
  <si>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</si>
  <si>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</si>
  <si>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</si>
  <si>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</si>
  <si>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</si>
  <si>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</si>
  <si>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</si>
  <si>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</si>
  <si>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</si>
  <si>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</si>
  <si>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</si>
  <si>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</si>
  <si>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</si>
  <si>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</si>
  <si>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</si>
  <si>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</si>
  <si>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</si>
  <si>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</si>
  <si>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</si>
  <si>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</si>
  <si>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</si>
  <si>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</si>
  <si>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</si>
  <si>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</si>
  <si>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</si>
  <si>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</si>
  <si>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</si>
  <si>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</si>
  <si>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</si>
  <si>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</si>
  <si>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</si>
  <si>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</si>
  <si>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</si>
  <si>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</si>
  <si>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</si>
  <si>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</si>
  <si>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</si>
  <si>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</si>
  <si>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</si>
  <si>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</si>
  <si>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</si>
  <si>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</si>
  <si>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</si>
  <si>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</si>
  <si>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</si>
  <si>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</si>
  <si>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</si>
  <si>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</si>
  <si>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</si>
  <si>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</si>
  <si>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</si>
  <si>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</si>
  <si>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</si>
  <si>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</si>
  <si>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</si>
  <si>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</si>
  <si>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</si>
  <si>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</si>
  <si>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</si>
  <si>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</si>
  <si>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</si>
  <si>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</si>
  <si>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</si>
  <si>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</si>
  <si>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</si>
  <si>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</si>
  <si>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</si>
  <si>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</si>
  <si>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</si>
  <si>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</si>
  <si>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</si>
  <si>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</si>
  <si>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</si>
  <si>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</si>
  <si>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</si>
  <si>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</si>
  <si>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</si>
  <si>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</si>
  <si>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</si>
  <si>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</si>
  <si>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</si>
  <si>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</si>
  <si>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</si>
  <si>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</si>
  <si>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</si>
  <si>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</si>
  <si>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</si>
  <si>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</si>
  <si>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</si>
  <si>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</si>
  <si>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</si>
  <si>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</si>
  <si>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</si>
  <si>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</si>
  <si>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</si>
  <si>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</si>
  <si>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</si>
  <si>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</si>
  <si>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</si>
  <si>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</si>
  <si>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</si>
  <si>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</si>
  <si>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</si>
  <si>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</si>
  <si>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</si>
  <si>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</si>
  <si>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</si>
  <si>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</si>
  <si>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</si>
  <si>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</si>
  <si>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</si>
  <si>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</si>
  <si>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</si>
  <si>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</si>
  <si>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</si>
  <si>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</si>
  <si>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</si>
  <si>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</si>
  <si>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</si>
  <si>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</si>
  <si>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</si>
  <si>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</si>
  <si>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</si>
  <si>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</si>
  <si>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</si>
  <si>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</si>
  <si>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</si>
  <si>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</si>
  <si>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</si>
  <si>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</si>
  <si>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</si>
  <si>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</si>
  <si>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</si>
  <si>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</si>
  <si>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</si>
  <si>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</si>
  <si>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</si>
  <si>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</si>
  <si>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</si>
  <si>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</si>
  <si>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</si>
  <si>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</si>
  <si>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</si>
  <si>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</si>
  <si>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</si>
  <si>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</si>
  <si>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</si>
  <si>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</si>
  <si>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</si>
  <si>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</si>
  <si>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</si>
  <si>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</si>
  <si>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</si>
  <si>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</si>
  <si>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</si>
  <si>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</si>
  <si>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</si>
  <si>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</si>
  <si>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</si>
  <si>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</si>
  <si>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</si>
  <si>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</si>
  <si>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</si>
  <si>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</si>
  <si>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</si>
  <si>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</si>
  <si>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</si>
  <si>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</si>
  <si>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</si>
  <si>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</si>
  <si>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</si>
  <si>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</si>
  <si>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</si>
  <si>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</si>
  <si>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</si>
  <si>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</si>
  <si>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</si>
  <si>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</si>
  <si>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</si>
  <si>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</si>
  <si>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</si>
  <si>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</si>
  <si>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</si>
  <si>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</si>
  <si>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</si>
  <si>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</si>
  <si>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</si>
  <si>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</si>
  <si>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</si>
  <si>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</si>
  <si>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</si>
  <si>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</si>
  <si>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</si>
  <si>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</si>
  <si>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</si>
  <si>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</si>
  <si>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</si>
  <si>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</si>
  <si>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</si>
  <si>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</si>
  <si>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</si>
  <si>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</si>
  <si>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</si>
  <si>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</si>
  <si>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</si>
  <si>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</si>
  <si>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</si>
  <si>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</si>
  <si>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</si>
  <si>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</si>
  <si>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</si>
  <si>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</si>
  <si>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</si>
  <si>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</si>
  <si>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</si>
  <si>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</si>
  <si>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</si>
  <si>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</si>
  <si>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</si>
  <si>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</si>
  <si>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</si>
  <si>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</si>
  <si>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</si>
  <si>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</si>
  <si>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</si>
  <si>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</si>
  <si>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</si>
  <si>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</si>
  <si>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</si>
  <si>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</si>
  <si>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</si>
  <si>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</si>
  <si>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</si>
  <si>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</si>
  <si>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</si>
  <si>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</si>
  <si>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</si>
  <si>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</si>
  <si>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</si>
  <si>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</si>
  <si>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</si>
  <si>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</si>
  <si>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</si>
  <si>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</si>
  <si>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</si>
  <si>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</si>
  <si>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</si>
  <si>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</si>
  <si>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</si>
  <si>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</si>
  <si>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</si>
  <si>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</si>
  <si>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</si>
  <si>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</si>
  <si>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</si>
  <si>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</si>
  <si>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</si>
  <si>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</si>
  <si>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</si>
  <si>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</si>
  <si>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</si>
  <si>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</si>
  <si>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</si>
  <si>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</si>
  <si>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</si>
  <si>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</si>
  <si>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</si>
  <si>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</si>
  <si>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</si>
  <si>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</si>
  <si>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</si>
  <si>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</si>
  <si>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</si>
  <si>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</si>
  <si>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</si>
  <si>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</si>
  <si>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</si>
  <si>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</si>
  <si>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</si>
  <si>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</si>
  <si>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</si>
  <si>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</si>
  <si>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</si>
  <si>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</si>
  <si>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</si>
  <si>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</si>
  <si>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</si>
  <si>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</si>
  <si>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</si>
  <si>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</si>
  <si>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</si>
  <si>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</si>
  <si>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</si>
  <si>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</si>
  <si>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</si>
  <si>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</si>
  <si>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</si>
  <si>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</si>
  <si>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</si>
  <si>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</si>
  <si>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</si>
  <si>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</si>
  <si>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</si>
  <si>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</si>
  <si>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</si>
  <si>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</si>
  <si>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</si>
  <si>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</si>
  <si>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</si>
  <si>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</si>
  <si>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</si>
  <si>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</si>
  <si>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</si>
  <si>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</si>
  <si>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</si>
  <si>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</si>
  <si>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</si>
  <si>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</si>
  <si>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</si>
  <si>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</si>
  <si>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</si>
  <si>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</si>
  <si>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</si>
  <si>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</si>
  <si>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</si>
  <si>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</si>
  <si>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</si>
  <si>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</si>
  <si>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</si>
  <si>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</si>
  <si>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</si>
  <si>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</si>
  <si>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</si>
  <si>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</si>
  <si>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</si>
  <si>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</si>
  <si>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</si>
  <si>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</si>
  <si>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</si>
  <si>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</si>
  <si>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</si>
  <si>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</si>
  <si>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</si>
  <si>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</si>
  <si>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</si>
  <si>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</si>
  <si>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</si>
  <si>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</si>
  <si>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</si>
  <si>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</si>
  <si>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</si>
  <si>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</si>
  <si>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</si>
  <si>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</si>
  <si>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</si>
  <si>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</si>
  <si>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</si>
  <si>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</si>
  <si>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</si>
  <si>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</si>
  <si>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</si>
  <si>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</si>
  <si>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</si>
  <si>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</si>
  <si>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</si>
  <si>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</si>
  <si>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</si>
  <si>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</si>
  <si>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</si>
  <si>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</si>
  <si>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</si>
  <si>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</si>
  <si>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</si>
  <si>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</si>
  <si>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</si>
  <si>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</si>
  <si>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</si>
  <si>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</si>
  <si>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</si>
  <si>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</si>
  <si>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</si>
  <si>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</si>
  <si>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</si>
  <si>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</si>
  <si>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</si>
  <si>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</si>
  <si>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</si>
  <si>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</si>
  <si>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</si>
  <si>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</si>
  <si>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</si>
  <si>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</si>
  <si>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</si>
  <si>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</si>
  <si>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</si>
  <si>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</si>
  <si>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</si>
  <si>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</si>
  <si>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</si>
  <si>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</si>
  <si>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</si>
  <si>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</si>
  <si>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</si>
  <si>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</si>
  <si>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</si>
  <si>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</si>
  <si>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</si>
  <si>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</si>
  <si>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</si>
  <si>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</si>
  <si>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</si>
  <si>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</si>
  <si>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</si>
  <si>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</si>
  <si>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</si>
  <si>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</si>
  <si>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</si>
  <si>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</si>
  <si>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</si>
  <si>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</si>
  <si>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</si>
  <si>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</si>
  <si>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</si>
  <si>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</si>
  <si>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</si>
  <si>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</si>
  <si>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</si>
  <si>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</si>
  <si>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</si>
  <si>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</si>
  <si>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</si>
  <si>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</si>
  <si>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</si>
  <si>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</si>
  <si>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</si>
  <si>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</si>
  <si>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</si>
  <si>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</si>
  <si>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</si>
  <si>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</si>
  <si>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</si>
  <si>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</si>
  <si>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</si>
  <si>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</si>
  <si>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</si>
  <si>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</si>
  <si>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</si>
  <si>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</si>
  <si>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</si>
  <si>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</si>
  <si>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</si>
  <si>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</si>
  <si>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</si>
  <si>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</si>
  <si>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</si>
  <si>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</si>
  <si>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</si>
  <si>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</si>
  <si>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</si>
  <si>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</si>
  <si>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</si>
  <si>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</si>
  <si>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</si>
  <si>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</si>
  <si>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</si>
  <si>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</si>
  <si>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</si>
  <si>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</si>
  <si>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</si>
  <si>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</si>
  <si>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</si>
  <si>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</si>
  <si>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</si>
  <si>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</si>
  <si>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</si>
  <si>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</si>
  <si>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</si>
  <si>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</si>
  <si>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</si>
  <si>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</si>
  <si>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</si>
  <si>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</si>
  <si>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</si>
  <si>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</si>
  <si>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</si>
  <si>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</si>
  <si>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</si>
  <si>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</si>
  <si>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</si>
  <si>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</si>
  <si>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</si>
  <si>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</si>
  <si>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</si>
  <si>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</si>
  <si>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</si>
  <si>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</si>
  <si>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</si>
  <si>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</si>
  <si>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</si>
  <si>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</si>
  <si>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</si>
  <si>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</si>
  <si>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</si>
  <si>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</si>
  <si>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</si>
  <si>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</si>
  <si>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</si>
  <si>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</si>
  <si>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</si>
  <si>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</si>
  <si>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</si>
  <si>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</si>
  <si>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</si>
  <si>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</si>
  <si>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</si>
  <si>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</si>
  <si>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</si>
  <si>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</si>
  <si>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</si>
  <si>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</si>
  <si>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</si>
  <si>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</si>
  <si>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</si>
  <si>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</si>
  <si>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</si>
  <si>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</si>
  <si>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</si>
  <si>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</si>
  <si>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</si>
  <si>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</si>
  <si>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</si>
  <si>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</si>
  <si>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</si>
  <si>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</si>
  <si>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</si>
  <si>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</si>
  <si>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</si>
  <si>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</si>
  <si>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</si>
  <si>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</si>
  <si>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</si>
  <si>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</si>
  <si>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</si>
  <si>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</si>
  <si>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</si>
  <si>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</si>
  <si>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</si>
  <si>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</si>
  <si>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</si>
  <si>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</si>
  <si>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</si>
  <si>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</si>
  <si>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</si>
  <si>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</si>
  <si>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</si>
  <si>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</si>
  <si>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</si>
  <si>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</si>
  <si>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</si>
  <si>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</si>
  <si>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</si>
  <si>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</si>
  <si>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</si>
  <si>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</si>
  <si>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</si>
  <si>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</si>
  <si>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</si>
  <si>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</si>
  <si>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</si>
  <si>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</si>
  <si>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</si>
  <si>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</si>
  <si>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</si>
  <si>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</si>
  <si>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</si>
  <si>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</si>
  <si>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</si>
  <si>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</si>
  <si>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</si>
  <si>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</si>
  <si>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</si>
  <si>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</si>
  <si>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</si>
  <si>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</si>
  <si>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</si>
  <si>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</si>
  <si>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</si>
  <si>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</si>
  <si>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</si>
  <si>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</si>
  <si>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</si>
  <si>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</si>
  <si>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</si>
  <si>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</si>
  <si>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</si>
  <si>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</si>
  <si>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</si>
  <si>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</si>
  <si>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</si>
  <si>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</si>
  <si>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</si>
  <si>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</si>
  <si>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</si>
  <si>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</si>
  <si>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</si>
  <si>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</si>
  <si>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</si>
  <si>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</si>
  <si>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</si>
  <si>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</si>
  <si>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</si>
  <si>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</si>
  <si>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</si>
  <si>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</si>
  <si>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</si>
  <si>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</si>
  <si>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</si>
  <si>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</si>
  <si>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</si>
  <si>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</si>
  <si>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</si>
  <si>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</si>
  <si>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</si>
  <si>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</si>
  <si>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</si>
  <si>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</si>
  <si>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</si>
  <si>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</si>
  <si>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</si>
  <si>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</si>
  <si>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</si>
  <si>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</si>
  <si>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</si>
  <si>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</si>
  <si>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</si>
  <si>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</si>
  <si>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</si>
  <si>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</si>
  <si>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</si>
  <si>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</si>
  <si>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</si>
  <si>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</si>
  <si>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</si>
  <si>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</si>
  <si>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</si>
  <si>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</si>
  <si>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</si>
  <si>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</si>
  <si>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</si>
  <si>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</si>
  <si>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</si>
  <si>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</si>
  <si>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</si>
  <si>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</si>
  <si>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</si>
  <si>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</si>
  <si>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</si>
  <si>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</si>
  <si>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</si>
  <si>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</si>
  <si>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</si>
  <si>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</si>
  <si>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</si>
  <si>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</si>
  <si>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</si>
  <si>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</si>
  <si>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</si>
  <si>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</si>
  <si>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</si>
  <si>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</si>
  <si>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</si>
  <si>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</si>
  <si>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</si>
  <si>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</si>
  <si>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</si>
  <si>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</si>
  <si>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</si>
  <si>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</si>
  <si>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</si>
  <si>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</si>
  <si>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</si>
  <si>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</si>
  <si>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</si>
  <si>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</si>
  <si>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</si>
  <si>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</si>
  <si>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</si>
  <si>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</si>
  <si>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</si>
  <si>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</si>
  <si>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</si>
  <si>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</si>
  <si>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</si>
  <si>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</si>
  <si>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</si>
  <si>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</si>
  <si>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</si>
  <si>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</si>
  <si>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</si>
  <si>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</si>
  <si>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</si>
  <si>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</si>
  <si>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</si>
  <si>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</si>
  <si>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</si>
  <si>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</si>
  <si>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</si>
  <si>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</si>
  <si>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</si>
  <si>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</si>
  <si>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</si>
  <si>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</si>
  <si>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</si>
  <si>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</si>
  <si>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</si>
  <si>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</si>
  <si>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</si>
  <si>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</si>
  <si>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</si>
  <si>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</si>
  <si>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</si>
  <si>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</si>
  <si>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</si>
  <si>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</si>
  <si>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</si>
  <si>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</si>
  <si>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</si>
  <si>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</si>
  <si>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</si>
  <si>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</si>
  <si>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</si>
  <si>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</si>
  <si>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</si>
  <si>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</si>
  <si>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</si>
  <si>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</si>
  <si>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</si>
  <si>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</si>
  <si>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</si>
  <si>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</si>
  <si>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</si>
  <si>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</si>
  <si>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</si>
  <si>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</si>
  <si>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</si>
  <si>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</si>
  <si>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</si>
  <si>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</si>
  <si>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</si>
  <si>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</si>
  <si>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</si>
  <si>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</si>
  <si>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</si>
  <si>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</si>
  <si>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</si>
  <si>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</si>
  <si>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</si>
  <si>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</si>
  <si>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</si>
  <si>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</si>
  <si>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</si>
  <si>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</si>
  <si>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</si>
  <si>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</si>
  <si>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</si>
  <si>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</si>
  <si>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</si>
  <si>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</si>
  <si>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</si>
  <si>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</si>
  <si>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</si>
  <si>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</si>
  <si>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</si>
  <si>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</si>
  <si>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</si>
  <si>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</si>
  <si>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</si>
  <si>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</si>
  <si>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</si>
  <si>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</si>
  <si>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</si>
  <si>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</si>
  <si>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</si>
  <si>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</si>
  <si>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</si>
  <si>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</si>
  <si>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</si>
  <si>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</si>
  <si>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</si>
  <si>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</si>
  <si>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</si>
  <si>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</si>
  <si>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</si>
  <si>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</si>
  <si>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</si>
  <si>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</si>
  <si>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</si>
  <si>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</si>
  <si>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</si>
  <si>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</si>
  <si>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</si>
  <si>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</si>
  <si>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</si>
  <si>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</si>
  <si>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</si>
  <si>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</si>
  <si>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</si>
  <si>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</si>
  <si>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</si>
  <si>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</si>
  <si>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</si>
  <si>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</si>
  <si>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</si>
  <si>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</si>
  <si>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</si>
  <si>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</si>
  <si>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</si>
  <si>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</si>
  <si>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</si>
  <si>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</si>
  <si>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</si>
  <si>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</si>
  <si>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</si>
  <si>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</si>
  <si>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</si>
  <si>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</si>
  <si>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</si>
  <si>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</si>
  <si>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</si>
  <si>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</si>
  <si>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</si>
  <si>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</si>
  <si>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</si>
  <si>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</si>
  <si>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</si>
  <si>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</si>
  <si>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</si>
  <si>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</si>
  <si>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</si>
  <si>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</si>
  <si>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</si>
  <si>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</si>
  <si>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</si>
  <si>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</si>
  <si>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</si>
  <si>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</si>
  <si>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</si>
  <si>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</si>
  <si>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</si>
  <si>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</si>
  <si>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</si>
  <si>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</si>
  <si>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</si>
  <si>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</si>
  <si>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</si>
  <si>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</si>
  <si>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</si>
  <si>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</si>
  <si>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</si>
  <si>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</si>
  <si>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</si>
  <si>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</si>
  <si>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</si>
  <si>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</si>
  <si>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</si>
  <si>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</si>
  <si>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</si>
  <si>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</si>
  <si>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</si>
  <si>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</si>
  <si>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</si>
  <si>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</si>
  <si>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</si>
  <si>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</si>
  <si>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</si>
  <si>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</si>
  <si>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</si>
  <si>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</si>
  <si>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</si>
  <si>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</si>
  <si>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</si>
  <si>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</si>
  <si>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</si>
  <si>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</si>
  <si>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</si>
  <si>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</si>
  <si>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</si>
  <si>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</si>
  <si>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</si>
  <si>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</si>
  <si>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</si>
  <si>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</si>
  <si>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</si>
  <si>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</si>
  <si>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</si>
  <si>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</si>
  <si>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</si>
  <si>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</si>
  <si>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</si>
  <si>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</si>
  <si>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</si>
  <si>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</si>
  <si>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</si>
  <si>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</si>
  <si>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</si>
  <si>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</si>
  <si>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</si>
  <si>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</si>
  <si>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</si>
  <si>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</si>
  <si>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</si>
  <si>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</si>
  <si>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</si>
  <si>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</si>
  <si>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</si>
  <si>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</si>
  <si>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</si>
  <si>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</si>
  <si>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</si>
  <si>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</si>
  <si>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</si>
  <si>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</si>
  <si>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</si>
  <si>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</si>
  <si>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</si>
  <si>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</si>
  <si>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</si>
  <si>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</si>
  <si>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</si>
  <si>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</si>
  <si>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</si>
  <si>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</si>
  <si>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</si>
  <si>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</si>
  <si>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</si>
  <si>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</si>
  <si>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</si>
  <si>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</si>
  <si>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</si>
  <si>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</si>
  <si>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</si>
  <si>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</si>
  <si>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</si>
  <si>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</si>
  <si>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</si>
  <si>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</si>
  <si>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</si>
  <si>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</si>
  <si>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</si>
  <si>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</si>
  <si>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</si>
  <si>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</si>
  <si>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</si>
  <si>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</si>
  <si>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</si>
  <si>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</si>
  <si>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</si>
  <si>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</si>
  <si>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</si>
  <si>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</si>
  <si>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</si>
  <si>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</si>
  <si>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</si>
  <si>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</si>
  <si>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</si>
  <si>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</si>
  <si>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</si>
  <si>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</si>
  <si>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</si>
  <si>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</si>
  <si>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</si>
  <si>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</si>
  <si>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</si>
  <si>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</si>
  <si>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</si>
  <si>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</si>
  <si>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</si>
  <si>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</si>
  <si>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</si>
  <si>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</si>
  <si>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</si>
  <si>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</si>
  <si>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</si>
  <si>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</si>
  <si>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</si>
  <si>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</si>
  <si>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</si>
  <si>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</si>
  <si>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</si>
  <si>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</si>
  <si>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</si>
  <si>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</si>
  <si>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</si>
  <si>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</si>
  <si>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</si>
  <si>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</si>
  <si>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</si>
  <si>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</si>
  <si>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</si>
  <si>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</si>
  <si>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</si>
  <si>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</si>
  <si>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</si>
  <si>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</si>
  <si>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</si>
  <si>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</si>
  <si>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</si>
  <si>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</si>
  <si>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</si>
  <si>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</si>
  <si>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</si>
  <si>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</si>
  <si>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</si>
  <si>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</si>
  <si>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</si>
  <si>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</si>
  <si>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</si>
  <si>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</si>
  <si>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</si>
  <si>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</si>
  <si>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</si>
  <si>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</si>
  <si>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</si>
  <si>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</si>
  <si>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</si>
  <si>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</si>
  <si>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</si>
  <si>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</si>
  <si>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</si>
  <si>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</si>
  <si>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</si>
  <si>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</si>
  <si>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</si>
  <si>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</si>
  <si>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</si>
  <si>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</si>
  <si>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</si>
  <si>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</si>
  <si>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</si>
  <si>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</si>
  <si>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</si>
  <si>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</si>
  <si>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</si>
  <si>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</si>
  <si>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</si>
  <si>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</si>
  <si>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</si>
  <si>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</si>
  <si>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</si>
  <si>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</si>
  <si>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</si>
  <si>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</si>
  <si>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</si>
  <si>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</si>
  <si>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</si>
  <si>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</si>
  <si>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</si>
  <si>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</si>
  <si>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</si>
  <si>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</si>
  <si>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</si>
  <si>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</si>
  <si>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</si>
  <si>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</si>
  <si>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</si>
  <si>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</si>
  <si>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</si>
  <si>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</si>
  <si>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</si>
  <si>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</si>
  <si>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</si>
  <si>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</si>
  <si>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</si>
  <si>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</si>
  <si>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</si>
  <si>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</si>
  <si>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</si>
  <si>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</si>
  <si>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</si>
  <si>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</si>
  <si>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</si>
  <si>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</si>
  <si>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</si>
  <si>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</si>
  <si>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</si>
  <si>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</si>
  <si>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</si>
  <si>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</si>
  <si>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</si>
  <si>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</si>
  <si>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</si>
  <si>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</si>
  <si>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</si>
  <si>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</si>
  <si>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</si>
  <si>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</si>
  <si>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</si>
  <si>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</si>
  <si>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</si>
  <si>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</si>
  <si>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</si>
  <si>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</si>
  <si>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</si>
  <si>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</si>
  <si>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</si>
  <si>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</si>
  <si>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</si>
  <si>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</si>
  <si>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</si>
  <si>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</si>
  <si>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</si>
  <si>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</si>
  <si>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</si>
  <si>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</si>
  <si>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</si>
  <si>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</si>
  <si>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</si>
  <si>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</si>
  <si>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</si>
  <si>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</si>
  <si>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</si>
  <si>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</si>
  <si>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</si>
  <si>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</si>
  <si>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</si>
  <si>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</si>
  <si>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</si>
  <si>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</si>
  <si>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</si>
  <si>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</si>
  <si>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</si>
  <si>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</si>
  <si>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</si>
  <si>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</si>
  <si>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</si>
  <si>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</si>
  <si>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</si>
  <si>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</si>
  <si>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</si>
  <si>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</si>
  <si>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</si>
  <si>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</si>
  <si>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</si>
  <si>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</si>
  <si>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</si>
  <si>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</si>
  <si>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</si>
  <si>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</si>
  <si>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</si>
  <si>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</si>
  <si>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</si>
  <si>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</si>
  <si>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</si>
  <si>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</si>
  <si>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</si>
  <si>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</si>
  <si>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</si>
  <si>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</si>
  <si>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</si>
  <si>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</si>
  <si>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</si>
  <si>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</si>
  <si>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</si>
  <si>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</si>
  <si>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</si>
  <si>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</si>
  <si>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</si>
  <si>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</si>
  <si>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</si>
  <si>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</si>
  <si>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</si>
  <si>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</si>
  <si>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</si>
  <si>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</si>
  <si>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</si>
  <si>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</si>
  <si>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</si>
  <si>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</si>
  <si>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</si>
  <si>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</si>
  <si>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</si>
  <si>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</si>
  <si>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</si>
  <si>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</si>
  <si>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</si>
  <si>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</si>
  <si>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</si>
  <si>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</si>
  <si>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</si>
  <si>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</si>
  <si>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</si>
  <si>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</si>
  <si>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</si>
  <si>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</si>
  <si>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</si>
  <si>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</si>
  <si>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</si>
  <si>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</si>
  <si>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</si>
  <si>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</si>
  <si>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</si>
  <si>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</si>
  <si>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</si>
  <si>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</si>
  <si>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</si>
  <si>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</si>
  <si>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</si>
  <si>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</si>
  <si>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</si>
  <si>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</si>
  <si>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</si>
  <si>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</si>
  <si>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</si>
  <si>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</si>
  <si>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</si>
  <si>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</si>
  <si>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</si>
  <si>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</si>
  <si>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</si>
  <si>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</si>
  <si>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</si>
  <si>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</si>
  <si>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</si>
  <si>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</si>
  <si>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</si>
  <si>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</si>
  <si>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</si>
  <si>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</si>
  <si>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</si>
  <si>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</si>
  <si>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</si>
  <si>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</si>
  <si>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</si>
  <si>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</si>
  <si>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</si>
  <si>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</si>
  <si>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</si>
  <si>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</si>
  <si>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</si>
  <si>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</si>
  <si>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</si>
  <si>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</si>
  <si>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</si>
  <si>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</si>
  <si>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</si>
  <si>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</si>
  <si>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</si>
  <si>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</si>
  <si>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</si>
  <si>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</si>
  <si>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</si>
  <si>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</si>
  <si>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</si>
  <si>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</si>
  <si>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</si>
  <si>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</si>
  <si>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</si>
  <si>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</si>
  <si>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</si>
  <si>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</si>
  <si>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</si>
  <si>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</si>
  <si>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</si>
  <si>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</si>
  <si>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</si>
  <si>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</si>
  <si>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</si>
  <si>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</si>
  <si>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</si>
  <si>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</si>
  <si>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</si>
  <si>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</si>
  <si>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</si>
  <si>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</si>
  <si>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</si>
  <si>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</si>
  <si>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</si>
  <si>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</si>
  <si>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</si>
  <si>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</si>
  <si>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</si>
  <si>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</si>
  <si>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</si>
  <si>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</si>
  <si>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</si>
  <si>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</si>
  <si>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</si>
  <si>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</si>
  <si>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</si>
  <si>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</si>
  <si>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</si>
  <si>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</si>
  <si>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</si>
  <si>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</si>
  <si>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</si>
  <si>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</si>
  <si>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</si>
  <si>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</si>
  <si>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</si>
  <si>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</si>
  <si>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</si>
  <si>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</si>
  <si>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</si>
  <si>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</si>
  <si>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</si>
  <si>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</si>
  <si>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</si>
  <si>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</si>
  <si>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</si>
  <si>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</si>
  <si>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</si>
  <si>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</si>
  <si>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</si>
  <si>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</si>
  <si>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</si>
  <si>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</si>
  <si>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</si>
  <si>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</si>
  <si>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</si>
  <si>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</si>
  <si>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</si>
  <si>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</si>
  <si>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</si>
  <si>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</si>
  <si>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</si>
  <si>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</si>
  <si>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</si>
  <si>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</si>
  <si>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</si>
  <si>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</si>
  <si>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</si>
  <si>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</si>
  <si>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</si>
  <si>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</si>
  <si>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</si>
  <si>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</si>
  <si>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</si>
  <si>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</si>
  <si>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</si>
  <si>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</si>
  <si>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</si>
  <si>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</si>
  <si>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</si>
  <si>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</si>
  <si>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</si>
  <si>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</si>
  <si>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</si>
  <si>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</si>
  <si>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</si>
  <si>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</si>
  <si>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</si>
  <si>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</si>
  <si>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</si>
  <si>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</si>
  <si>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</si>
  <si>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</si>
  <si>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</si>
  <si>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</si>
  <si>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</si>
  <si>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</si>
  <si>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</si>
  <si>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</si>
  <si>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</si>
  <si>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</si>
  <si>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</si>
  <si>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</si>
  <si>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</si>
  <si>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</si>
  <si>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</si>
  <si>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</si>
  <si>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</si>
  <si>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</si>
  <si>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</si>
  <si>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</si>
  <si>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</si>
  <si>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</si>
  <si>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</si>
  <si>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</si>
  <si>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</si>
  <si>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</si>
  <si>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</si>
  <si>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</si>
  <si>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</si>
  <si>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</si>
  <si>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</si>
  <si>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</si>
  <si>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</si>
  <si>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</si>
  <si>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</si>
  <si>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</si>
  <si>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</si>
  <si>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</si>
  <si>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</si>
  <si>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</si>
  <si>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</si>
  <si>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</si>
  <si>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</si>
  <si>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</si>
  <si>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</si>
  <si>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</si>
  <si>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</si>
  <si>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</si>
  <si>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</si>
  <si>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</si>
  <si>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</si>
  <si>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</si>
  <si>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</si>
  <si>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</si>
  <si>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</si>
  <si>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</si>
  <si>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</si>
  <si>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</si>
  <si>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</si>
  <si>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</si>
  <si>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</si>
  <si>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</si>
  <si>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</si>
  <si>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</si>
  <si>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</si>
  <si>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</si>
  <si>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</si>
  <si>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</si>
  <si>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</si>
  <si>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</si>
  <si>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</si>
  <si>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</si>
  <si>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</si>
  <si>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</si>
  <si>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</si>
  <si>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</si>
  <si>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</si>
  <si>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</si>
  <si>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</si>
  <si>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</si>
  <si>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</si>
  <si>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</si>
  <si>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</si>
  <si>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</si>
  <si>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</si>
  <si>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</si>
  <si>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</si>
  <si>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</si>
  <si>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</si>
  <si>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</si>
  <si>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</si>
  <si>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</si>
  <si>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</si>
  <si>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</si>
  <si>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</si>
  <si>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</si>
  <si>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</si>
  <si>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</si>
  <si>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</si>
  <si>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</si>
  <si>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</si>
  <si>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</si>
  <si>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</si>
  <si>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</si>
  <si>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</si>
  <si>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</si>
  <si>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</si>
  <si>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</si>
  <si>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</si>
  <si>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</si>
  <si>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</si>
  <si>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</si>
  <si>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</si>
  <si>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</si>
  <si>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</si>
  <si>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</si>
  <si>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</si>
  <si>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</si>
  <si>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</si>
  <si>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</si>
  <si>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</si>
  <si>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</si>
  <si>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</si>
  <si>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</si>
  <si>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</si>
  <si>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</si>
  <si>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</si>
  <si>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</si>
  <si>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</si>
  <si>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</si>
  <si>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</si>
  <si>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</si>
  <si>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</si>
  <si>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</si>
  <si>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</si>
  <si>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</si>
  <si>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</si>
  <si>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</si>
  <si>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</si>
  <si>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</si>
  <si>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</si>
  <si>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</si>
  <si>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</si>
  <si>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</si>
  <si>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</si>
  <si>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</si>
  <si>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</si>
  <si>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</si>
  <si>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</si>
  <si>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</si>
  <si>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</si>
  <si>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</si>
  <si>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</si>
  <si>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</si>
  <si>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</si>
  <si>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</si>
  <si>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</si>
  <si>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</si>
  <si>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</si>
  <si>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</si>
  <si>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</si>
  <si>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</si>
  <si>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</si>
  <si>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</si>
  <si>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</si>
  <si>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</si>
  <si>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</si>
  <si>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</si>
  <si>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</si>
  <si>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</si>
  <si>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</si>
  <si>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</si>
  <si>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</si>
  <si>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</si>
  <si>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</si>
  <si>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</si>
  <si>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</si>
  <si>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</si>
  <si>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</si>
  <si>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</si>
  <si>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</si>
  <si>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</si>
  <si>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</si>
  <si>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</si>
  <si>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</si>
  <si>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</si>
  <si>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</si>
  <si>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</si>
  <si>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</si>
  <si>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</si>
  <si>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</si>
  <si>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</si>
  <si>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</si>
  <si>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</si>
  <si>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</si>
  <si>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</si>
  <si>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</si>
  <si>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</si>
  <si>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</si>
  <si>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</si>
  <si>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</si>
  <si>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</si>
  <si>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</si>
  <si>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</si>
  <si>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</si>
  <si>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</si>
  <si>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</si>
  <si>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</si>
  <si>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</si>
  <si>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</si>
  <si>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</si>
  <si>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</si>
  <si>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</si>
  <si>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</si>
  <si>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</si>
  <si>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</si>
  <si>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</si>
  <si>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</si>
  <si>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</si>
  <si>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</si>
  <si>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</si>
  <si>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</si>
  <si>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</si>
  <si>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</si>
  <si>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</si>
  <si>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</si>
  <si>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</si>
  <si>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</si>
  <si>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</si>
  <si>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</si>
  <si>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</si>
  <si>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</si>
  <si>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</si>
  <si>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</si>
  <si>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</si>
  <si>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</si>
  <si>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</si>
  <si>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</si>
  <si>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</si>
  <si>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</si>
  <si>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</si>
  <si>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</si>
  <si>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</si>
  <si>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</si>
  <si>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</si>
  <si>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</si>
  <si>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</si>
  <si>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</si>
  <si>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</si>
  <si>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</si>
  <si>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</si>
  <si>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</si>
  <si>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</si>
  <si>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</si>
  <si>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</si>
  <si>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</si>
  <si>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</si>
  <si>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</si>
  <si>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</si>
  <si>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</si>
  <si>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</si>
  <si>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</si>
  <si>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</si>
  <si>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</si>
  <si>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</si>
  <si>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</si>
  <si>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</si>
  <si>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</si>
  <si>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</si>
  <si>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</si>
  <si>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</si>
  <si>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</si>
  <si>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</si>
  <si>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</si>
  <si>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</si>
  <si>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</si>
  <si>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</si>
  <si>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</si>
  <si>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</si>
  <si>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</si>
  <si>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</si>
  <si>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</si>
  <si>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</si>
  <si>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</si>
  <si>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</si>
  <si>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</si>
  <si>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</si>
  <si>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</si>
  <si>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</si>
  <si>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</si>
  <si>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</si>
  <si>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</si>
  <si>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</si>
  <si>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</si>
  <si>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</si>
  <si>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</si>
  <si>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</si>
  <si>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</si>
  <si>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</si>
  <si>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</si>
  <si>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</si>
  <si>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</si>
  <si>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</si>
  <si>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</si>
  <si>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</si>
  <si>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</si>
  <si>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</si>
  <si>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</si>
  <si>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</si>
  <si>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</si>
  <si>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</si>
  <si>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</si>
  <si>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</si>
  <si>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</si>
  <si>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</si>
  <si>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</si>
  <si>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</si>
  <si>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</si>
  <si>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</si>
  <si>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</si>
  <si>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</si>
  <si>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</si>
  <si>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</si>
  <si>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</si>
  <si>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</si>
  <si>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</si>
  <si>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</si>
  <si>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</si>
  <si>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</si>
  <si>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</si>
  <si>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</si>
  <si>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</si>
  <si>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</si>
  <si>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</si>
  <si>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</si>
  <si>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</si>
  <si>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</si>
  <si>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</si>
  <si>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</si>
  <si>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</si>
  <si>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</si>
  <si>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</si>
  <si>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</si>
  <si>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</si>
  <si>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</si>
  <si>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</si>
  <si>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</si>
  <si>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</si>
  <si>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</si>
  <si>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</si>
  <si>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</si>
  <si>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</si>
  <si>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</si>
  <si>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</si>
  <si>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</si>
  <si>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</si>
  <si>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</si>
  <si>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</si>
  <si>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</si>
  <si>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</si>
  <si>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</si>
  <si>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</si>
  <si>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</si>
  <si>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</si>
  <si>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</si>
  <si>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</si>
  <si>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</si>
  <si>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</si>
  <si>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</si>
  <si>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</si>
  <si>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</si>
  <si>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</si>
  <si>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</si>
  <si>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</si>
  <si>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</si>
  <si>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</si>
  <si>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</si>
  <si>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</si>
  <si>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</si>
  <si>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</si>
  <si>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</si>
  <si>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</si>
  <si>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</si>
  <si>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</si>
  <si>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</si>
  <si>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</si>
  <si>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</si>
  <si>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</si>
  <si>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</si>
  <si>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</si>
  <si>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</si>
  <si>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</si>
  <si>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</si>
  <si>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</si>
  <si>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</si>
  <si>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</si>
  <si>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</si>
  <si>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</si>
  <si>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</si>
  <si>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</si>
  <si>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</si>
  <si>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</si>
  <si>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</si>
  <si>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</si>
  <si>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</si>
  <si>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</si>
  <si>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</si>
  <si>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</si>
  <si>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</si>
  <si>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</si>
  <si>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</si>
  <si>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</si>
  <si>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</si>
  <si>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</si>
  <si>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</si>
  <si>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</si>
  <si>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</si>
  <si>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</si>
  <si>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</si>
  <si>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</si>
  <si>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</si>
  <si>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</si>
  <si>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</si>
  <si>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</si>
  <si>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</si>
  <si>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</si>
  <si>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</si>
  <si>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</si>
  <si>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</si>
  <si>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</si>
  <si>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</si>
  <si>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</si>
  <si>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</si>
  <si>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</si>
  <si>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</si>
  <si>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</si>
  <si>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</si>
  <si>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</si>
  <si>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</si>
  <si>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</si>
  <si>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</si>
  <si>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</si>
  <si>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</si>
  <si>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</si>
  <si>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</si>
  <si>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</si>
  <si>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</si>
  <si>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</si>
  <si>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</si>
  <si>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</si>
  <si>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</si>
  <si>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</si>
  <si>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</si>
  <si>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</si>
  <si>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</si>
  <si>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</si>
  <si>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</si>
  <si>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</si>
  <si>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</si>
  <si>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</si>
  <si>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</si>
  <si>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</si>
  <si>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</si>
  <si>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</si>
  <si>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</si>
  <si>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</si>
  <si>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</si>
  <si>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</si>
  <si>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</si>
  <si>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</si>
  <si>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</si>
  <si>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</si>
  <si>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</si>
  <si>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</si>
  <si>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</si>
  <si>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</si>
  <si>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</si>
  <si>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</si>
  <si>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</si>
  <si>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</si>
  <si>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</si>
  <si>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</si>
  <si>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</si>
  <si>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</si>
  <si>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</si>
  <si>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</si>
  <si>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</si>
  <si>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</si>
  <si>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</si>
  <si>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</si>
  <si>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</si>
  <si>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</si>
  <si>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</si>
  <si>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</si>
  <si>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</si>
  <si>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</si>
  <si>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</si>
  <si>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</si>
  <si>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</si>
  <si>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</si>
  <si>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</si>
  <si>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</si>
  <si>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</si>
  <si>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</si>
  <si>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</si>
  <si>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</si>
  <si>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</si>
  <si>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</si>
  <si>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</si>
  <si>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</si>
  <si>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</si>
  <si>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</si>
  <si>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</si>
  <si>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</si>
  <si>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</si>
  <si>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</si>
  <si>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</si>
  <si>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</si>
  <si>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</si>
  <si>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</si>
  <si>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</si>
  <si>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</si>
  <si>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</si>
  <si>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</si>
  <si>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</si>
  <si>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</si>
  <si>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</si>
  <si>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</si>
  <si>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</si>
  <si>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</si>
  <si>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</si>
  <si>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</si>
  <si>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</si>
  <si>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</si>
  <si>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</si>
  <si>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</si>
  <si>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</si>
  <si>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</si>
  <si>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</si>
  <si>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</si>
  <si>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</si>
  <si>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</si>
  <si>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</si>
  <si>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</si>
  <si>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</si>
  <si>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</si>
  <si>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</si>
  <si>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</si>
  <si>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</si>
  <si>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</si>
  <si>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</si>
  <si>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</si>
  <si>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</si>
  <si>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</si>
  <si>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</si>
  <si>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</si>
  <si>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</si>
  <si>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</si>
  <si>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</si>
  <si>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</si>
  <si>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</si>
  <si>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</si>
  <si>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</si>
  <si>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</si>
  <si>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</si>
  <si>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</si>
  <si>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</si>
  <si>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</si>
  <si>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</si>
  <si>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</si>
  <si>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</si>
  <si>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</si>
  <si>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</si>
  <si>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</si>
  <si>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</si>
  <si>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</si>
  <si>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</si>
  <si>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</si>
  <si>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</si>
  <si>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</si>
  <si>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</si>
  <si>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</si>
  <si>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</si>
  <si>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</si>
  <si>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</si>
  <si>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</si>
  <si>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</si>
  <si>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</si>
  <si>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</si>
  <si>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</si>
  <si>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</si>
  <si>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</si>
  <si>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</si>
  <si>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</si>
  <si>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</si>
  <si>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</si>
  <si>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</si>
  <si>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</si>
  <si>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</si>
  <si>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</si>
  <si>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</si>
  <si>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</si>
  <si>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</si>
  <si>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</si>
  <si>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</si>
  <si>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</si>
  <si>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</si>
  <si>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</si>
  <si>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</si>
  <si>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</si>
  <si>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</si>
  <si>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</si>
  <si>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</si>
  <si>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</si>
  <si>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</si>
  <si>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</si>
  <si>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</si>
  <si>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</si>
  <si>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</si>
  <si>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</si>
  <si>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</si>
  <si>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</si>
  <si>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</si>
  <si>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</si>
  <si>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</si>
  <si>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</si>
  <si>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</si>
  <si>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</si>
  <si>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</si>
  <si>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</si>
  <si>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</si>
  <si>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</si>
  <si>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</si>
  <si>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</si>
  <si>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</si>
  <si>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</si>
  <si>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</si>
  <si>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</si>
  <si>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</si>
  <si>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</si>
  <si>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</si>
  <si>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</si>
  <si>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</si>
  <si>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</si>
  <si>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</si>
  <si>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</si>
  <si>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</si>
  <si>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</si>
  <si>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</si>
  <si>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</si>
  <si>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</si>
  <si>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</si>
  <si>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</si>
  <si>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</si>
  <si>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</si>
  <si>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</si>
  <si>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</si>
  <si>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</si>
  <si>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</si>
  <si>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</si>
  <si>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</si>
  <si>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</si>
  <si>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</si>
  <si>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</si>
  <si>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</si>
  <si>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</si>
  <si>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</si>
  <si>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</si>
  <si>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</si>
  <si>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</si>
  <si>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</si>
  <si>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</si>
  <si>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</si>
  <si>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</si>
  <si>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</si>
  <si>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</si>
  <si>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</si>
  <si>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</si>
  <si>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</si>
  <si>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</si>
  <si>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</si>
  <si>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</si>
  <si>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</si>
  <si>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</si>
  <si>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</si>
  <si>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</si>
  <si>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</si>
  <si>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</si>
  <si>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</si>
  <si>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</si>
  <si>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</si>
  <si>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</si>
  <si>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</si>
  <si>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</si>
  <si>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</si>
  <si>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</si>
  <si>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</si>
  <si>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</si>
  <si>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</si>
  <si>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</si>
  <si>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</si>
  <si>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</si>
  <si>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</si>
  <si>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</si>
  <si>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</si>
  <si>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</si>
  <si>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</si>
  <si>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</si>
  <si>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</si>
  <si>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</si>
  <si>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</si>
  <si>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</si>
  <si>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</si>
  <si>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</si>
  <si>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</si>
  <si>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</si>
  <si>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</si>
  <si>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</si>
  <si>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</si>
  <si>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</si>
  <si>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</si>
  <si>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</si>
  <si>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</si>
  <si>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</si>
  <si>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</si>
  <si>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</si>
  <si>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</si>
  <si>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</si>
  <si>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</si>
  <si>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</si>
  <si>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</si>
  <si>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</si>
  <si>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</si>
  <si>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</si>
  <si>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</si>
  <si>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</si>
  <si>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</si>
  <si>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</si>
  <si>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</si>
  <si>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</si>
  <si>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</si>
  <si>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</si>
  <si>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</si>
  <si>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</si>
  <si>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</si>
  <si>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</si>
  <si>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</si>
  <si>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</si>
  <si>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</si>
  <si>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</si>
  <si>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</si>
  <si>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</si>
  <si>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</si>
  <si>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</si>
  <si>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</si>
  <si>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</si>
  <si>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</si>
  <si>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</si>
  <si>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</si>
  <si>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</si>
  <si>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</si>
  <si>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</si>
  <si>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</si>
  <si>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</si>
  <si>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</si>
  <si>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</si>
  <si>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</si>
  <si>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</si>
  <si>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</si>
  <si>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</si>
  <si>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</si>
  <si>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</si>
  <si>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</si>
  <si>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</si>
  <si>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</si>
  <si>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</si>
  <si>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</si>
  <si>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</si>
  <si>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</si>
  <si>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</si>
  <si>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</si>
  <si>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</si>
  <si>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</si>
  <si>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</si>
  <si>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</si>
  <si>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</si>
  <si>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</si>
  <si>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</si>
  <si>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</si>
  <si>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</si>
  <si>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</si>
  <si>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</si>
  <si>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</si>
  <si>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</si>
  <si>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</si>
  <si>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</si>
  <si>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</si>
  <si>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</si>
  <si>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</si>
  <si>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</si>
  <si>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</si>
  <si>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</si>
  <si>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</si>
  <si>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</si>
  <si>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</si>
  <si>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</si>
  <si>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</si>
  <si>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</si>
  <si>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</si>
  <si>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</si>
  <si>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</si>
  <si>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</si>
  <si>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</si>
  <si>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</si>
  <si>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</si>
  <si>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</si>
  <si>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</si>
  <si>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</si>
  <si>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</si>
  <si>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</si>
  <si>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</si>
  <si>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</si>
  <si>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</si>
  <si>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</si>
  <si>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</si>
  <si>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</si>
  <si>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</si>
  <si>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</si>
  <si>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</si>
  <si>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</si>
  <si>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</si>
  <si>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</si>
  <si>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</si>
  <si>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</si>
  <si>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</si>
  <si>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</si>
  <si>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</si>
  <si>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</si>
  <si>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</si>
  <si>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</si>
  <si>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</si>
  <si>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</si>
  <si>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</si>
  <si>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</si>
  <si>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</si>
  <si>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</si>
  <si>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</si>
  <si>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</si>
  <si>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</si>
  <si>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</si>
  <si>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</si>
  <si>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</si>
  <si>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</si>
  <si>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</si>
  <si>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</si>
  <si>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</si>
  <si>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</si>
  <si>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</si>
  <si>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</si>
  <si>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</si>
  <si>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</si>
  <si>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</si>
  <si>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</si>
  <si>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</si>
  <si>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</si>
  <si>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</si>
  <si>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</si>
  <si>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</si>
  <si>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</si>
  <si>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</si>
  <si>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</si>
  <si>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</si>
  <si>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</si>
  <si>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</si>
  <si>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</si>
  <si>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</si>
  <si>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</si>
  <si>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</si>
  <si>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</si>
  <si>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</si>
  <si>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</si>
  <si>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</si>
  <si>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</si>
  <si>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</si>
  <si>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</si>
  <si>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</si>
  <si>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</si>
  <si>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</si>
  <si>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</si>
  <si>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</si>
  <si>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</si>
  <si>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</si>
  <si>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</si>
  <si>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</si>
  <si>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</si>
  <si>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</si>
  <si>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</si>
  <si>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</si>
  <si>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</si>
  <si>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</si>
  <si>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</si>
  <si>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</si>
  <si>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</si>
  <si>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</si>
  <si>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</si>
  <si>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</si>
  <si>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</si>
  <si>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</si>
  <si>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</si>
  <si>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</si>
  <si>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</si>
  <si>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</si>
  <si>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</si>
  <si>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</si>
  <si>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</si>
  <si>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</si>
  <si>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</si>
  <si>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</si>
  <si>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</si>
  <si>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</si>
  <si>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</si>
  <si>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</si>
  <si>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</si>
  <si>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</si>
  <si>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</si>
  <si>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</si>
  <si>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</si>
  <si>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</si>
  <si>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</si>
  <si>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</si>
  <si>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</si>
  <si>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</si>
  <si>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</si>
  <si>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</si>
  <si>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</si>
  <si>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</si>
  <si>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</si>
  <si>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</si>
  <si>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</si>
  <si>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</si>
  <si>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</si>
  <si>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</si>
  <si>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</si>
  <si>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</si>
  <si>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</si>
  <si>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</si>
  <si>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</si>
  <si>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</si>
  <si>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</si>
  <si>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</si>
  <si>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</si>
  <si>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</si>
  <si>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</si>
  <si>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</si>
  <si>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</si>
  <si>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</si>
  <si>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</si>
  <si>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</si>
  <si>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</si>
  <si>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</si>
  <si>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</si>
  <si>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</si>
  <si>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</si>
  <si>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</si>
  <si>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</si>
  <si>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</si>
  <si>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</si>
  <si>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</si>
  <si>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</si>
  <si>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</si>
  <si>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</si>
  <si>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</si>
  <si>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</si>
  <si>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</si>
  <si>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</si>
  <si>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</si>
  <si>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</si>
  <si>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</si>
  <si>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</si>
  <si>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</si>
  <si>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</si>
  <si>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</si>
  <si>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</si>
  <si>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</si>
  <si>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</si>
  <si>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</si>
  <si>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</si>
  <si>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</si>
  <si>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</si>
  <si>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</si>
  <si>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</si>
  <si>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</si>
  <si>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</si>
  <si>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</si>
  <si>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</si>
  <si>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</si>
  <si>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</si>
  <si>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</si>
  <si>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</si>
  <si>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</si>
  <si>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</si>
  <si>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</si>
  <si>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</si>
  <si>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</si>
  <si>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</si>
  <si>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</si>
  <si>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</si>
  <si>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</si>
  <si>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</si>
  <si>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</si>
  <si>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</si>
  <si>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</si>
  <si>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</si>
  <si>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</si>
  <si>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</si>
  <si>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</si>
  <si>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</si>
  <si>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</si>
  <si>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</si>
  <si>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</si>
  <si>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</si>
  <si>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</si>
  <si>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</si>
  <si>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</si>
  <si>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</si>
  <si>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</si>
  <si>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</si>
  <si>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</si>
  <si>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</si>
  <si>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</si>
  <si>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</si>
  <si>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</si>
  <si>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</si>
  <si>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</si>
  <si>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</si>
  <si>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</si>
  <si>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</si>
  <si>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</si>
  <si>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</si>
  <si>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</si>
  <si>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</si>
  <si>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</si>
  <si>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</si>
  <si>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</si>
  <si>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</si>
  <si>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</si>
  <si>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</si>
  <si>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</si>
  <si>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</si>
  <si>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</si>
  <si>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</si>
  <si>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</si>
  <si>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</si>
  <si>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</si>
  <si>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</si>
  <si>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</si>
  <si>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</si>
  <si>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</si>
  <si>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</si>
  <si>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</si>
  <si>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</si>
  <si>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</si>
  <si>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</si>
  <si>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</si>
  <si>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</si>
  <si>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</si>
  <si>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</si>
  <si>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</si>
  <si>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</si>
  <si>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</si>
  <si>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</si>
  <si>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</si>
  <si>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</si>
  <si>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</si>
  <si>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</si>
  <si>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</si>
  <si>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</si>
  <si>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</si>
  <si>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</si>
  <si>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</si>
  <si>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</si>
  <si>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</si>
  <si>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</si>
  <si>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</si>
  <si>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</si>
  <si>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</si>
  <si>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</si>
  <si>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</si>
  <si>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</si>
  <si>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</si>
  <si>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</si>
  <si>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</si>
  <si>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</si>
  <si>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</si>
  <si>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</si>
  <si>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</si>
  <si>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</si>
  <si>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</si>
  <si>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</si>
  <si>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</si>
  <si>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</si>
  <si>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</si>
  <si>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</si>
  <si>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</si>
  <si>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</si>
  <si>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</si>
  <si>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</si>
  <si>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</si>
  <si>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</si>
  <si>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</si>
  <si>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</si>
  <si>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</si>
  <si>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</si>
  <si>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</si>
  <si>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</si>
  <si>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</si>
  <si>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</si>
  <si>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</si>
  <si>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</si>
  <si>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</si>
  <si>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</si>
  <si>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</si>
  <si>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</si>
  <si>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</si>
  <si>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</si>
  <si>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</si>
  <si>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</si>
  <si>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</si>
  <si>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</si>
  <si>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</si>
  <si>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</si>
  <si>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</si>
  <si>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</si>
  <si>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</si>
  <si>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</si>
  <si>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</si>
  <si>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</si>
  <si>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</si>
  <si>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</si>
  <si>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</si>
  <si>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</si>
  <si>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</si>
  <si>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</si>
  <si>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</si>
  <si>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</si>
  <si>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</si>
  <si>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</si>
  <si>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</si>
  <si>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</si>
  <si>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</si>
  <si>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</si>
  <si>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</si>
  <si>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</si>
  <si>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</si>
  <si>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</si>
  <si>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</si>
  <si>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</si>
  <si>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</si>
  <si>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</si>
  <si>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</si>
  <si>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</si>
  <si>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</si>
  <si>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</si>
  <si>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</si>
  <si>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</si>
  <si>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</si>
  <si>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</si>
  <si>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</si>
  <si>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</si>
  <si>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</si>
  <si>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</si>
  <si>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</si>
  <si>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</si>
  <si>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</si>
  <si>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</si>
  <si>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</si>
  <si>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</si>
  <si>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</si>
  <si>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</si>
  <si>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</si>
  <si>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</si>
  <si>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</si>
  <si>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</si>
  <si>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</si>
  <si>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</si>
  <si>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</si>
  <si>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</si>
  <si>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</si>
  <si>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</si>
  <si>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</si>
  <si>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</si>
  <si>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</si>
  <si>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</si>
  <si>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</si>
  <si>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</si>
  <si>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</si>
  <si>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</si>
  <si>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</si>
  <si>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</si>
  <si>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</si>
  <si>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</si>
  <si>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</si>
  <si>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</si>
  <si>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</si>
  <si>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</si>
  <si>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</si>
  <si>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</si>
  <si>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</si>
  <si>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</si>
  <si>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</si>
  <si>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</si>
  <si>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</si>
  <si>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</si>
  <si>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</si>
  <si>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</si>
  <si>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</si>
  <si>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</si>
  <si>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</si>
  <si>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</si>
  <si>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</si>
  <si>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</si>
  <si>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</si>
  <si>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</si>
  <si>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</si>
  <si>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</si>
  <si>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</si>
  <si>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</si>
  <si>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</si>
  <si>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</si>
  <si>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</si>
  <si>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</si>
  <si>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</si>
  <si>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</si>
  <si>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</si>
  <si>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</si>
  <si>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</si>
  <si>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</si>
  <si>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</si>
  <si>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</si>
  <si>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</si>
  <si>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</si>
  <si>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</si>
  <si>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</si>
  <si>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</si>
  <si>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</si>
  <si>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</si>
  <si>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</si>
  <si>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</si>
  <si>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</si>
  <si>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</si>
  <si>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</si>
  <si>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</si>
  <si>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</si>
  <si>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</si>
  <si>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</si>
  <si>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</si>
  <si>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</si>
  <si>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</si>
  <si>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</si>
  <si>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</si>
  <si>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</si>
  <si>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</si>
  <si>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</si>
  <si>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</si>
  <si>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</si>
  <si>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</si>
  <si>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</si>
  <si>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</si>
  <si>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</si>
  <si>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</si>
  <si>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</si>
  <si>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</si>
  <si>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</si>
  <si>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</si>
  <si>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</si>
  <si>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</si>
  <si>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</si>
  <si>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</si>
  <si>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</si>
  <si>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</si>
  <si>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</si>
  <si>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</si>
  <si>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</si>
  <si>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</si>
  <si>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</si>
  <si>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</si>
  <si>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</si>
  <si>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</si>
  <si>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</si>
  <si>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</si>
  <si>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</si>
  <si>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</si>
  <si>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</si>
  <si>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</si>
  <si>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</si>
  <si>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</si>
  <si>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</si>
  <si>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</si>
  <si>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</si>
  <si>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</si>
  <si>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</si>
  <si>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</si>
  <si>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</si>
  <si>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</si>
  <si>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</si>
  <si>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</si>
  <si>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</si>
  <si>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</si>
  <si>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</si>
  <si>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</si>
  <si>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</si>
  <si>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</si>
  <si>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</si>
  <si>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</si>
  <si>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</si>
  <si>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</si>
  <si>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</si>
  <si>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</si>
  <si>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</si>
  <si>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</si>
  <si>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</si>
  <si>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</si>
  <si>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</si>
  <si>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</si>
  <si>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</si>
  <si>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</si>
  <si>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</si>
  <si>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</si>
  <si>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</si>
  <si>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</si>
  <si>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</si>
  <si>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</si>
  <si>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</si>
  <si>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</si>
  <si>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</si>
  <si>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</si>
  <si>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</si>
  <si>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</si>
  <si>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</si>
  <si>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</si>
  <si>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</si>
  <si>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</si>
  <si>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</si>
  <si>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</si>
  <si>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</si>
  <si>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</si>
  <si>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</si>
  <si>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</si>
  <si>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</si>
  <si>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</si>
  <si>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</si>
  <si>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</si>
  <si>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</si>
  <si>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</si>
  <si>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</si>
  <si>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</si>
  <si>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</si>
  <si>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</si>
  <si>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</si>
  <si>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</si>
  <si>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</si>
  <si>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</si>
  <si>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</si>
  <si>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</si>
  <si>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</si>
  <si>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</si>
  <si>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</si>
  <si>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</si>
  <si>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</si>
  <si>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</si>
  <si>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</si>
  <si>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</si>
  <si>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</si>
  <si>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</si>
  <si>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</si>
  <si>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</si>
  <si>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</si>
  <si>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</si>
  <si>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</si>
  <si>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</si>
  <si>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</si>
  <si>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</si>
  <si>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</si>
  <si>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</si>
  <si>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</si>
  <si>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</si>
  <si>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</si>
  <si>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</si>
  <si>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</si>
  <si>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</si>
  <si>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</si>
  <si>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</si>
  <si>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</si>
  <si>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</si>
  <si>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</si>
  <si>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</si>
  <si>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</si>
  <si>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</si>
  <si>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</si>
  <si>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</si>
  <si>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</si>
  <si>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</si>
  <si>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</si>
  <si>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</si>
  <si>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</si>
  <si>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</si>
  <si>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</si>
  <si>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</si>
  <si>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</si>
  <si>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</si>
  <si>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</si>
  <si>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</si>
  <si>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</si>
  <si>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</si>
  <si>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</si>
  <si>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</si>
  <si>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</si>
  <si>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</si>
  <si>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</si>
  <si>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</si>
  <si>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</si>
  <si>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</si>
  <si>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</si>
  <si>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</si>
  <si>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</si>
  <si>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</si>
  <si>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</si>
  <si>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</si>
  <si>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</si>
  <si>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</si>
  <si>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</si>
  <si>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</si>
  <si>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</si>
  <si>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</si>
  <si>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</si>
  <si>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</si>
  <si>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</si>
  <si>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</si>
  <si>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</si>
  <si>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</si>
  <si>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</si>
  <si>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</si>
  <si>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</si>
  <si>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</si>
  <si>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</si>
  <si>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</si>
  <si>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</si>
  <si>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</si>
  <si>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</si>
  <si>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</si>
  <si>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</si>
  <si>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</si>
  <si>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</si>
  <si>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</si>
  <si>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</si>
  <si>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</si>
  <si>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</si>
  <si>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</si>
  <si>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</si>
  <si>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</si>
  <si>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</si>
  <si>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</si>
  <si>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</si>
  <si>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</si>
  <si>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</si>
  <si>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</si>
  <si>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</si>
  <si>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</si>
  <si>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</si>
  <si>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</si>
  <si>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</si>
  <si>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</si>
  <si>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</si>
  <si>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</si>
  <si>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</si>
  <si>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</si>
  <si>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</si>
  <si>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</si>
  <si>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</si>
  <si>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</si>
  <si>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</si>
  <si>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</si>
  <si>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</si>
  <si>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</si>
  <si>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</si>
  <si>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</si>
  <si>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</si>
  <si>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</si>
  <si>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</si>
  <si>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</si>
  <si>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</si>
  <si>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</si>
  <si>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</si>
  <si>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</si>
  <si>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</si>
  <si>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</si>
  <si>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</si>
  <si>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</si>
  <si>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</si>
  <si>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</si>
  <si>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</si>
  <si>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</si>
  <si>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</si>
  <si>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</si>
  <si>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</si>
  <si>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</si>
  <si>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</si>
  <si>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</si>
  <si>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</si>
  <si>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</si>
  <si>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</si>
  <si>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</si>
  <si>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</si>
  <si>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</si>
  <si>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</si>
  <si>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</si>
  <si>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</si>
  <si>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</si>
  <si>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</si>
  <si>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</si>
  <si>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</si>
  <si>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</si>
  <si>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</si>
  <si>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</si>
  <si>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</si>
  <si>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</si>
  <si>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</si>
  <si>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</si>
  <si>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</si>
  <si>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</si>
  <si>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</si>
  <si>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</si>
  <si>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</si>
  <si>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</si>
  <si>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</si>
  <si>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</si>
  <si>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</si>
  <si>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</si>
  <si>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</si>
  <si>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</si>
  <si>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</si>
  <si>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</si>
  <si>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</si>
  <si>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</si>
  <si>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</si>
  <si>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</si>
  <si>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</si>
  <si>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</si>
  <si>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</si>
  <si>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</si>
  <si>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</si>
  <si>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</si>
  <si>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</si>
  <si>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</si>
  <si>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</si>
  <si>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</si>
  <si>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</si>
  <si>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</si>
  <si>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</si>
  <si>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</si>
  <si>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</si>
  <si>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</si>
  <si>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</si>
  <si>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</si>
  <si>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</si>
  <si>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</si>
  <si>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</si>
  <si>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</si>
  <si>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</si>
  <si>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</si>
  <si>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</si>
  <si>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</si>
  <si>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</si>
  <si>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</si>
  <si>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</si>
  <si>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</si>
  <si>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</si>
  <si>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</si>
  <si>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</si>
  <si>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</si>
  <si>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</si>
  <si>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</si>
  <si>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</si>
  <si>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</si>
  <si>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</si>
  <si>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</si>
  <si>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</si>
  <si>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</si>
  <si>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</si>
  <si>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</si>
  <si>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</si>
  <si>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</si>
  <si>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</si>
  <si>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</si>
  <si>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</si>
  <si>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</si>
  <si>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</si>
  <si>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</si>
  <si>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</si>
  <si>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</si>
  <si>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</si>
  <si>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</si>
  <si>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</si>
  <si>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</si>
  <si>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</si>
  <si>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</si>
  <si>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</si>
  <si>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</si>
  <si>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</si>
  <si>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</si>
  <si>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</si>
  <si>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</si>
  <si>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</si>
  <si>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</si>
  <si>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</si>
  <si>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</si>
  <si>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</si>
  <si>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</si>
  <si>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</si>
  <si>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</si>
  <si>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</si>
  <si>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</si>
  <si>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</si>
  <si>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</si>
  <si>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</si>
  <si>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</si>
  <si>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</si>
  <si>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</si>
  <si>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</si>
  <si>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</si>
  <si>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</si>
  <si>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</si>
  <si>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</si>
  <si>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</si>
  <si>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</si>
  <si>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</si>
  <si>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</si>
  <si>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</si>
  <si>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</si>
  <si>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</si>
  <si>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</si>
  <si>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</si>
  <si>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</si>
  <si>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</si>
  <si>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</si>
  <si>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</si>
  <si>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</si>
  <si>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</si>
  <si>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</si>
  <si>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</si>
  <si>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</si>
  <si>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</si>
  <si>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</si>
  <si>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</si>
  <si>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</si>
  <si>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</si>
  <si>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</si>
  <si>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</si>
  <si>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</si>
  <si>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</si>
  <si>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</si>
  <si>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</si>
  <si>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</si>
  <si>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</si>
  <si>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</si>
  <si>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</si>
  <si>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</si>
  <si>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</si>
  <si>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</si>
  <si>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</si>
  <si>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</si>
  <si>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</si>
  <si>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</si>
  <si>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</si>
  <si>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</si>
  <si>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</si>
  <si>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</si>
  <si>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</si>
  <si>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</si>
  <si>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</si>
  <si>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</si>
  <si>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</si>
  <si>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</si>
  <si>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</si>
  <si>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</si>
  <si>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</si>
  <si>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</si>
  <si>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</si>
  <si>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</si>
  <si>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</si>
  <si>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</si>
  <si>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</si>
  <si>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</si>
  <si>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</si>
  <si>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</si>
  <si>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</si>
  <si>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</si>
  <si>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</si>
  <si>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</si>
  <si>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</si>
  <si>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</si>
  <si>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</si>
  <si>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</si>
  <si>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</si>
  <si>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</si>
  <si>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</si>
  <si>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</si>
  <si>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</si>
  <si>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</si>
  <si>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</si>
  <si>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</si>
  <si>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</si>
  <si>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</si>
  <si>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</si>
  <si>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</si>
  <si>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</si>
  <si>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</si>
  <si>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</si>
  <si>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</si>
  <si>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</si>
  <si>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</si>
  <si>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</si>
  <si>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</si>
  <si>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</si>
  <si>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</si>
  <si>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</si>
  <si>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</si>
  <si>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</si>
  <si>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</si>
  <si>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</si>
  <si>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</si>
  <si>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</si>
  <si>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</si>
  <si>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</si>
  <si>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</si>
  <si>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</si>
  <si>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</si>
  <si>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</si>
  <si>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</si>
  <si>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</si>
  <si>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</si>
  <si>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</si>
  <si>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</si>
  <si>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</si>
  <si>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</si>
  <si>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</si>
  <si>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</si>
  <si>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</si>
  <si>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</si>
  <si>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</si>
  <si>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</si>
  <si>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</si>
  <si>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</si>
  <si>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</si>
  <si>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</si>
  <si>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</si>
  <si>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</si>
  <si>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</si>
  <si>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</si>
  <si>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</si>
  <si>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</si>
  <si>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</si>
  <si>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</si>
  <si>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</si>
  <si>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</si>
  <si>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</si>
  <si>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</si>
  <si>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</si>
  <si>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</si>
  <si>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</si>
  <si>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</si>
  <si>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</si>
  <si>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</si>
  <si>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</si>
  <si>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</si>
  <si>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</si>
  <si>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</si>
  <si>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</si>
  <si>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</si>
  <si>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</si>
  <si>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</si>
  <si>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</si>
  <si>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</si>
  <si>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</si>
  <si>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</si>
  <si>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</si>
  <si>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</si>
  <si>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</si>
  <si>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</si>
  <si>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</si>
  <si>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</si>
  <si>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</si>
  <si>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</si>
  <si>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</si>
  <si>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</si>
  <si>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</si>
  <si>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</si>
  <si>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</si>
  <si>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</si>
  <si>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</si>
  <si>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</si>
  <si>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</si>
  <si>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</si>
  <si>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</si>
  <si>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</si>
  <si>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</si>
  <si>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</si>
  <si>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</si>
  <si>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</si>
  <si>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</si>
  <si>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</si>
  <si>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</si>
  <si>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</si>
  <si>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</si>
  <si>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</si>
  <si>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</si>
  <si>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</si>
  <si>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</si>
  <si>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</si>
  <si>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</si>
  <si>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</si>
  <si>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</si>
  <si>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</si>
  <si>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</si>
  <si>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</si>
  <si>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</si>
  <si>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</si>
  <si>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</si>
  <si>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</si>
  <si>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</si>
  <si>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</si>
  <si>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</si>
  <si>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</si>
  <si>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</si>
  <si>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</si>
  <si>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</si>
  <si>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</si>
  <si>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</si>
  <si>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</si>
  <si>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</si>
  <si>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</si>
  <si>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</si>
  <si>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</si>
  <si>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</si>
  <si>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</si>
  <si>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</si>
  <si>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</si>
  <si>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</si>
  <si>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</si>
  <si>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</si>
  <si>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</si>
  <si>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</si>
  <si>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</si>
  <si>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</si>
  <si>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</si>
  <si>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</si>
  <si>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</si>
  <si>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</si>
  <si>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</si>
  <si>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</si>
  <si>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</si>
  <si>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</si>
  <si>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</si>
  <si>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</si>
  <si>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</si>
  <si>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</si>
  <si>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</si>
  <si>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</si>
  <si>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</si>
  <si>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</si>
  <si>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</si>
  <si>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</si>
  <si>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</si>
  <si>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</si>
  <si>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</si>
  <si>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</si>
  <si>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</si>
  <si>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</si>
  <si>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</si>
  <si>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</si>
  <si>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</si>
  <si>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</si>
  <si>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</si>
  <si>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</si>
  <si>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</si>
  <si>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</si>
  <si>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</si>
  <si>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</si>
  <si>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</si>
  <si>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</si>
  <si>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</si>
  <si>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</si>
  <si>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</si>
  <si>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</si>
  <si>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</si>
  <si>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</si>
  <si>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</si>
  <si>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</si>
  <si>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</si>
  <si>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</si>
  <si>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</si>
  <si>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</si>
  <si>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</si>
  <si>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</si>
  <si>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</si>
  <si>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</si>
  <si>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</si>
  <si>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</si>
  <si>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</si>
  <si>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</si>
  <si>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</si>
  <si>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</si>
  <si>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</si>
  <si>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</si>
  <si>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</si>
  <si>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</si>
  <si>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</si>
  <si>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</si>
  <si>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</si>
  <si>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</si>
  <si>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</si>
  <si>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</si>
  <si>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</si>
  <si>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</si>
  <si>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</si>
  <si>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</si>
  <si>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</si>
  <si>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</si>
  <si>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</si>
  <si>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</si>
  <si>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</si>
  <si>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</si>
  <si>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</si>
  <si>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</si>
  <si>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</si>
  <si>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</si>
  <si>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</si>
  <si>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</si>
  <si>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</si>
  <si>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</si>
  <si>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</si>
  <si>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</si>
  <si>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</si>
  <si>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</si>
  <si>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</si>
  <si>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</si>
  <si>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</si>
  <si>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</si>
  <si>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</si>
  <si>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</si>
  <si>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</si>
  <si>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</si>
  <si>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</si>
  <si>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</si>
  <si>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</si>
  <si>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</si>
  <si>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</si>
  <si>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</si>
  <si>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</si>
  <si>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</si>
  <si>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</si>
  <si>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</si>
  <si>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</si>
  <si>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</si>
  <si>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</si>
  <si>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</si>
  <si>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</si>
  <si>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</si>
  <si>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</si>
  <si>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</si>
  <si>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</si>
  <si>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</si>
  <si>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</si>
  <si>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</si>
  <si>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</si>
  <si>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</si>
  <si>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</si>
  <si>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</si>
  <si>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</si>
  <si>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</si>
  <si>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</si>
  <si>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</si>
  <si>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</si>
  <si>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</si>
  <si>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</si>
  <si>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</si>
  <si>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</si>
  <si>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</si>
  <si>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</si>
  <si>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</si>
  <si>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</si>
  <si>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</si>
  <si>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</si>
  <si>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</si>
  <si>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</si>
  <si>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</si>
  <si>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</si>
  <si>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</si>
  <si>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</si>
  <si>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</si>
  <si>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</si>
  <si>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</si>
  <si>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</si>
  <si>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</si>
  <si>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</si>
  <si>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</si>
  <si>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</si>
  <si>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</si>
  <si>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</si>
  <si>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</si>
  <si>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</si>
  <si>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</si>
  <si>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</si>
  <si>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</si>
  <si>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</si>
  <si>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</si>
  <si>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</si>
  <si>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</si>
  <si>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</si>
  <si>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</si>
  <si>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</si>
  <si>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</si>
  <si>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</si>
  <si>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</si>
  <si>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</si>
  <si>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</si>
  <si>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</si>
  <si>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</si>
  <si>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</si>
  <si>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</si>
  <si>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</si>
  <si>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</si>
  <si>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</si>
  <si>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</si>
  <si>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</si>
  <si>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</si>
  <si>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</si>
  <si>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</si>
  <si>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</si>
  <si>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</si>
  <si>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</si>
  <si>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</si>
  <si>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</si>
  <si>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</si>
  <si>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</si>
  <si>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</si>
  <si>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</si>
  <si>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</si>
  <si>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</si>
  <si>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</si>
  <si>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</si>
  <si>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</si>
  <si>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</si>
  <si>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</si>
  <si>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</si>
  <si>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</si>
  <si>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</si>
  <si>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</si>
  <si>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</si>
  <si>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</si>
  <si>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</si>
  <si>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</si>
  <si>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</si>
  <si>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</si>
  <si>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</si>
  <si>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</si>
  <si>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</si>
  <si>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</si>
  <si>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</si>
  <si>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</si>
  <si>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</si>
  <si>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</si>
  <si>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</si>
  <si>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</si>
  <si>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</si>
  <si>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</si>
  <si>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</si>
  <si>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</si>
  <si>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</si>
  <si>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</si>
  <si>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</si>
  <si>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</si>
  <si>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</si>
  <si>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</si>
  <si>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</si>
  <si>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</si>
  <si>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</si>
  <si>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</si>
  <si>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</si>
  <si>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</si>
  <si>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</si>
  <si>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</si>
  <si>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</si>
  <si>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</si>
  <si>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</si>
  <si>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</si>
  <si>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</si>
  <si>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</si>
  <si>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</si>
  <si>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</si>
  <si>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</si>
  <si>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</si>
  <si>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</si>
  <si>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</si>
  <si>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</si>
  <si>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</si>
  <si>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</si>
  <si>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</si>
  <si>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</si>
  <si>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</si>
  <si>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</si>
  <si>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</si>
  <si>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</si>
  <si>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</si>
  <si>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</si>
  <si>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</si>
  <si>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</si>
  <si>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</si>
  <si>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</si>
  <si>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</si>
  <si>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</si>
  <si>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</si>
  <si>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</si>
  <si>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</si>
  <si>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</si>
  <si>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</si>
  <si>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</si>
  <si>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</si>
  <si>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</si>
  <si>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</si>
  <si>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</si>
  <si>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</si>
  <si>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</si>
  <si>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</si>
  <si>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</si>
  <si>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</si>
  <si>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</si>
  <si>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</si>
  <si>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</si>
  <si>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</si>
  <si>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</si>
  <si>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</si>
  <si>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</si>
  <si>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</si>
  <si>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</si>
  <si>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</si>
  <si>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</si>
  <si>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</si>
  <si>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</si>
  <si>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</si>
  <si>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</si>
  <si>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</si>
  <si>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</si>
  <si>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</si>
  <si>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</si>
  <si>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</si>
  <si>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</si>
  <si>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</si>
  <si>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</si>
  <si>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</si>
  <si>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</si>
  <si>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</si>
  <si>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</si>
  <si>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</si>
  <si>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</si>
  <si>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</si>
  <si>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</si>
  <si>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</si>
  <si>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</si>
  <si>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</si>
  <si>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</si>
  <si>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</si>
  <si>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</si>
  <si>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</si>
  <si>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</si>
  <si>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</si>
  <si>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</si>
  <si>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</si>
  <si>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</si>
  <si>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</si>
  <si>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</si>
  <si>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</si>
  <si>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</si>
  <si>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</si>
  <si>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</si>
  <si>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</si>
  <si>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</si>
  <si>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</si>
  <si>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</si>
  <si>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</si>
  <si>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</si>
  <si>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</si>
  <si>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</si>
  <si>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</si>
  <si>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</si>
  <si>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</si>
  <si>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</si>
  <si>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</si>
  <si>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</si>
  <si>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</si>
  <si>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</si>
  <si>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</si>
  <si>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</si>
  <si>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</si>
  <si>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</si>
  <si>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</si>
  <si>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</si>
  <si>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</si>
  <si>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</si>
  <si>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</si>
  <si>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</si>
  <si>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</si>
  <si>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</si>
  <si>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</si>
  <si>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</si>
  <si>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</si>
  <si>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</si>
  <si>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</si>
  <si>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</si>
  <si>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</si>
  <si>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</si>
  <si>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</si>
  <si>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</si>
  <si>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</si>
  <si>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</si>
  <si>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</si>
  <si>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</si>
  <si>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</si>
  <si>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</si>
  <si>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</si>
  <si>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</si>
  <si>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</si>
  <si>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</si>
  <si>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</si>
  <si>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</si>
  <si>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</si>
  <si>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</si>
  <si>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</si>
  <si>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</si>
  <si>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</si>
  <si>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</si>
  <si>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</si>
  <si>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</si>
  <si>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</si>
  <si>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</si>
  <si>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</si>
  <si>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</si>
  <si>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</si>
  <si>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</si>
  <si>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</si>
  <si>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</si>
  <si>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</si>
  <si>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</si>
  <si>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</si>
  <si>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</si>
  <si>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</si>
  <si>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</si>
  <si>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</si>
  <si>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</si>
  <si>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</si>
  <si>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</si>
  <si>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</si>
  <si>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</si>
  <si>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</si>
  <si>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</si>
  <si>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</si>
  <si>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</si>
  <si>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</si>
  <si>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</si>
  <si>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</si>
  <si>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</si>
  <si>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</si>
  <si>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</si>
  <si>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</si>
  <si>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</si>
  <si>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</si>
  <si>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</si>
  <si>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</si>
  <si>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</si>
  <si>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</si>
  <si>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</si>
  <si>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</si>
  <si>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</si>
  <si>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</si>
  <si>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</si>
  <si>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</si>
  <si>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</si>
  <si>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</si>
  <si>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</si>
  <si>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</si>
  <si>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</si>
  <si>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</si>
  <si>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</si>
  <si>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</si>
  <si>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</si>
  <si>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</si>
  <si>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</si>
  <si>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</si>
  <si>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</si>
  <si>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</si>
  <si>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</si>
  <si>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</si>
  <si>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</si>
  <si>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</si>
  <si>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</si>
  <si>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</si>
  <si>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</si>
  <si>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</si>
  <si>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</si>
  <si>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</si>
  <si>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</si>
  <si>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</si>
  <si>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</si>
  <si>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</si>
  <si>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</si>
  <si>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</si>
  <si>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</si>
  <si>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</si>
  <si>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</si>
  <si>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</si>
  <si>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</si>
  <si>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</si>
  <si>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</si>
  <si>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</si>
  <si>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</si>
  <si>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</si>
  <si>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</si>
  <si>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</si>
  <si>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</si>
  <si>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</si>
  <si>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</si>
  <si>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</si>
  <si>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</si>
  <si>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</si>
  <si>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</si>
  <si>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</si>
  <si>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</si>
  <si>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</si>
  <si>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</si>
  <si>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</si>
  <si>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</si>
  <si>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</si>
  <si>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</si>
  <si>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</si>
  <si>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</si>
  <si>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</si>
  <si>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</si>
  <si>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</si>
  <si>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</si>
  <si>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</si>
  <si>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</si>
  <si>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</si>
  <si>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</si>
  <si>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</si>
  <si>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</si>
  <si>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</si>
  <si>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</si>
  <si>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</si>
  <si>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</si>
  <si>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</si>
  <si>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</si>
  <si>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</si>
  <si>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</si>
  <si>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</si>
  <si>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</si>
  <si>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</si>
  <si>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</si>
  <si>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</si>
  <si>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</si>
  <si>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</si>
  <si>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</si>
  <si>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</si>
  <si>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</si>
  <si>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</si>
  <si>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</si>
  <si>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</si>
  <si>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</si>
  <si>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</si>
  <si>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</si>
  <si>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</si>
  <si>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</si>
  <si>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</si>
  <si>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</si>
  <si>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</si>
  <si>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</si>
  <si>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</si>
  <si>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</si>
  <si>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</si>
  <si>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</si>
  <si>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</si>
  <si>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</si>
  <si>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</si>
  <si>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</si>
  <si>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</si>
  <si>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</si>
  <si>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</si>
  <si>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</si>
  <si>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</si>
  <si>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</si>
  <si>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</si>
  <si>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</si>
  <si>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</si>
  <si>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</si>
  <si>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</si>
  <si>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</si>
  <si>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</si>
  <si>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</si>
  <si>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</si>
  <si>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</si>
  <si>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</si>
  <si>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</si>
  <si>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</si>
  <si>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</si>
  <si>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</si>
  <si>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</si>
  <si>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</si>
  <si>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</si>
  <si>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</si>
  <si>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</si>
  <si>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</si>
  <si>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</si>
  <si>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</si>
  <si>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</si>
  <si>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</si>
  <si>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</si>
  <si>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</si>
  <si>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</si>
  <si>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</si>
  <si>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</si>
  <si>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</si>
  <si>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</si>
  <si>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</si>
  <si>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</si>
  <si>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</si>
  <si>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</si>
  <si>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</si>
  <si>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</si>
  <si>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</si>
  <si>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</si>
  <si>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</si>
  <si>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</si>
  <si>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</si>
  <si>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</si>
  <si>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</si>
  <si>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</si>
  <si>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</si>
  <si>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</si>
  <si>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</si>
  <si>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</si>
  <si>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</si>
  <si>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</si>
  <si>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</si>
  <si>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</si>
  <si>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</si>
  <si>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</si>
  <si>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</si>
  <si>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</si>
  <si>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</si>
  <si>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</si>
  <si>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</si>
  <si>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</si>
  <si>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</si>
  <si>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</si>
  <si>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</si>
  <si>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</si>
  <si>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</si>
  <si>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</si>
  <si>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</si>
  <si>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</si>
  <si>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</si>
  <si>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</si>
  <si>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</si>
  <si>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</si>
  <si>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</si>
  <si>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</si>
  <si>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</si>
  <si>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</si>
  <si>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</si>
  <si>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</si>
  <si>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</si>
  <si>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</si>
  <si>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</si>
  <si>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</si>
  <si>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</si>
  <si>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</si>
  <si>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</si>
  <si>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</si>
  <si>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</si>
  <si>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</si>
  <si>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</si>
  <si>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</si>
  <si>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</si>
  <si>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</si>
  <si>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</si>
  <si>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</si>
  <si>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</si>
  <si>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</si>
  <si>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</si>
  <si>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</si>
  <si>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</si>
  <si>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</si>
  <si>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</si>
  <si>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</si>
  <si>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</si>
  <si>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</si>
  <si>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</si>
  <si>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</si>
  <si>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</si>
  <si>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</si>
  <si>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</si>
  <si>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</si>
  <si>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</si>
  <si>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</si>
  <si>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</si>
  <si>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</si>
  <si>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</si>
  <si>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</si>
  <si>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</si>
  <si>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</si>
  <si>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</si>
  <si>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</si>
  <si>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</si>
  <si>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</si>
  <si>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</si>
  <si>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</si>
  <si>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</si>
  <si>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</si>
  <si>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</si>
  <si>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</si>
  <si>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</si>
  <si>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</si>
  <si>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</si>
  <si>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</si>
  <si>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</si>
  <si>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</si>
  <si>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</si>
  <si>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</si>
  <si>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</si>
  <si>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</si>
  <si>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</si>
  <si>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</si>
  <si>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</si>
  <si>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</si>
  <si>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</si>
  <si>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</si>
  <si>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</si>
  <si>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</si>
  <si>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</si>
  <si>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</si>
  <si>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</si>
  <si>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</si>
  <si>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</si>
  <si>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</si>
  <si>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</si>
  <si>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</si>
  <si>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</si>
  <si>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</si>
  <si>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</si>
  <si>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</si>
  <si>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</si>
  <si>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</si>
  <si>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</si>
  <si>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</si>
  <si>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</si>
  <si>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</si>
  <si>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</si>
  <si>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</si>
  <si>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</si>
  <si>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</si>
  <si>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</si>
  <si>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</si>
  <si>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</si>
  <si>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</si>
  <si>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</si>
  <si>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</si>
  <si>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</si>
  <si>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</si>
  <si>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</si>
  <si>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</si>
  <si>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</si>
  <si>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</si>
  <si>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</si>
  <si>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</si>
  <si>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</si>
  <si>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</si>
  <si>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</si>
  <si>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</si>
  <si>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</si>
  <si>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</si>
  <si>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</si>
  <si>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</si>
  <si>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</si>
  <si>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</si>
  <si>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</si>
  <si>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</si>
  <si>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</si>
  <si>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</si>
  <si>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</si>
  <si>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</si>
  <si>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</si>
  <si>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</si>
  <si>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</si>
  <si>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</si>
  <si>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</si>
  <si>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</si>
  <si>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</si>
  <si>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</si>
  <si>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</si>
  <si>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</si>
  <si>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</si>
  <si>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</si>
  <si>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</si>
  <si>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</si>
  <si>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</si>
  <si>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</si>
  <si>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</si>
  <si>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</si>
  <si>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</si>
  <si>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</si>
  <si>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</si>
  <si>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</si>
  <si>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</si>
  <si>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</si>
  <si>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</si>
  <si>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</si>
  <si>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</si>
  <si>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</si>
  <si>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</si>
  <si>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</si>
  <si>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</si>
  <si>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</si>
  <si>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</si>
  <si>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</si>
  <si>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</si>
  <si>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</si>
  <si>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</si>
  <si>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</si>
  <si>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</si>
  <si>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</si>
  <si>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</si>
  <si>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</si>
  <si>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</si>
  <si>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</si>
  <si>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</si>
  <si>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</si>
  <si>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</si>
  <si>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</si>
  <si>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</si>
  <si>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</si>
  <si>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</si>
  <si>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</si>
  <si>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</si>
  <si>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</si>
  <si>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</si>
  <si>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</si>
  <si>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</si>
  <si>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</si>
  <si>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</si>
  <si>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</si>
  <si>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</si>
  <si>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</si>
  <si>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</si>
  <si>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</si>
  <si>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</si>
  <si>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</si>
  <si>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</si>
  <si>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</si>
  <si>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</si>
  <si>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</si>
  <si>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</si>
  <si>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</si>
  <si>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</si>
  <si>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</si>
  <si>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</si>
  <si>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</si>
  <si>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</si>
  <si>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</si>
  <si>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</si>
  <si>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</si>
  <si>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</si>
  <si>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</si>
  <si>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</si>
  <si>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</si>
  <si>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</si>
  <si>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</si>
  <si>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</si>
  <si>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</si>
  <si>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</si>
  <si>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</si>
  <si>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</si>
  <si>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</si>
  <si>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</si>
  <si>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</si>
  <si>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</si>
  <si>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</si>
  <si>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</si>
  <si>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</si>
  <si>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</si>
  <si>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</si>
  <si>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</si>
  <si>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</si>
  <si>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</si>
  <si>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</si>
  <si>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</si>
  <si>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</si>
  <si>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</si>
  <si>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</si>
  <si>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</si>
  <si>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</si>
  <si>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</si>
  <si>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</si>
  <si>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</si>
  <si>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</si>
  <si>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</si>
  <si>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</si>
  <si>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</si>
  <si>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</si>
  <si>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</si>
  <si>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</si>
  <si>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</si>
  <si>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</si>
  <si>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</si>
  <si>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</si>
  <si>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</si>
  <si>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</si>
  <si>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</si>
  <si>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</si>
  <si>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</si>
  <si>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</si>
  <si>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</si>
  <si>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</si>
  <si>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</si>
  <si>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</si>
  <si>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</si>
  <si>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</si>
  <si>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</si>
  <si>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</si>
  <si>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</si>
  <si>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</si>
  <si>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</si>
  <si>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</si>
  <si>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</si>
  <si>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</si>
  <si>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</si>
  <si>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</si>
  <si>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</si>
  <si>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</si>
  <si>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</si>
  <si>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</si>
  <si>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</si>
  <si>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</si>
  <si>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</si>
  <si>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</si>
  <si>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</si>
  <si>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</si>
  <si>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</si>
  <si>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</si>
  <si>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</si>
  <si>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</si>
  <si>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</si>
  <si>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</si>
  <si>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</si>
  <si>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</si>
  <si>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</si>
  <si>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</si>
  <si>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</si>
  <si>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</si>
  <si>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</si>
  <si>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</si>
  <si>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</si>
  <si>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</si>
  <si>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</si>
  <si>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</si>
  <si>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</si>
  <si>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</si>
  <si>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</si>
  <si>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</si>
  <si>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</si>
  <si>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</si>
  <si>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</si>
  <si>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</si>
  <si>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</si>
  <si>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</si>
  <si>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</si>
  <si>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</si>
  <si>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</si>
  <si>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</si>
  <si>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</si>
  <si>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</si>
  <si>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</si>
  <si>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</si>
  <si>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</si>
  <si>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</si>
  <si>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</si>
  <si>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</si>
  <si>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</si>
  <si>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</si>
  <si>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</si>
  <si>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</si>
  <si>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</si>
  <si>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</si>
  <si>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</si>
  <si>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</si>
  <si>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</si>
  <si>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</si>
  <si>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</si>
  <si>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</si>
  <si>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</si>
  <si>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</si>
  <si>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</si>
  <si>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</si>
  <si>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</si>
  <si>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</si>
  <si>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</si>
  <si>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</si>
  <si>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</si>
  <si>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</si>
  <si>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</si>
  <si>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</si>
  <si>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</si>
  <si>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</si>
  <si>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</si>
  <si>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</si>
  <si>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</si>
  <si>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</si>
  <si>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</si>
  <si>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</si>
  <si>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</si>
  <si>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</si>
  <si>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</si>
  <si>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</si>
  <si>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</si>
  <si>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</si>
  <si>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</si>
  <si>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</si>
  <si>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</si>
  <si>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</si>
  <si>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</si>
  <si>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</si>
  <si>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</si>
  <si>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</si>
  <si>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</si>
  <si>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</si>
  <si>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</si>
  <si>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</si>
  <si>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</si>
  <si>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</si>
  <si>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</si>
  <si>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</si>
  <si>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</si>
  <si>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</si>
  <si>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</si>
  <si>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</si>
  <si>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</si>
  <si>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</si>
  <si>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</si>
  <si>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</si>
  <si>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</si>
  <si>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</si>
  <si>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</si>
  <si>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</si>
  <si>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</si>
  <si>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</si>
  <si>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</si>
  <si>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</si>
  <si>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</si>
  <si>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</si>
  <si>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</si>
  <si>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</si>
  <si>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</si>
  <si>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</si>
  <si>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</si>
  <si>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</si>
  <si>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</si>
  <si>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</si>
  <si>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</si>
  <si>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</si>
  <si>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</si>
  <si>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</si>
  <si>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</si>
  <si>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</si>
  <si>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</si>
  <si>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</si>
  <si>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</si>
  <si>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</si>
  <si>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</si>
  <si>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</si>
  <si>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</si>
  <si>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</si>
  <si>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</si>
  <si>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</si>
  <si>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</si>
  <si>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</si>
  <si>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</si>
  <si>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</si>
  <si>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</si>
  <si>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</si>
  <si>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</si>
  <si>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</si>
  <si>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</si>
  <si>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</si>
  <si>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</si>
  <si>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</si>
  <si>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</si>
  <si>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</si>
  <si>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</si>
  <si>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</si>
  <si>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</si>
  <si>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</si>
  <si>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</si>
  <si>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</si>
  <si>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</si>
  <si>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</si>
  <si>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</si>
  <si>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</si>
  <si>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</si>
  <si>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</si>
  <si>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</si>
  <si>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</si>
  <si>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</si>
  <si>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</si>
  <si>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</si>
  <si>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</si>
  <si>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</si>
  <si>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</si>
  <si>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</si>
  <si>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</si>
  <si>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</si>
  <si>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</si>
  <si>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</si>
  <si>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</si>
  <si>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</si>
  <si>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</si>
  <si>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</si>
  <si>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</si>
  <si>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</si>
  <si>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</si>
  <si>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</si>
  <si>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</si>
  <si>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</si>
  <si>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</si>
  <si>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</si>
  <si>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</si>
  <si>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</si>
  <si>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</si>
  <si>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</si>
  <si>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</si>
  <si>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</si>
  <si>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</si>
  <si>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</si>
  <si>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</si>
  <si>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</si>
  <si>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</si>
  <si>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</si>
  <si>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</si>
  <si>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</si>
  <si>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</si>
  <si>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</si>
  <si>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</si>
  <si>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</si>
  <si>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</si>
  <si>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</si>
  <si>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</si>
  <si>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</si>
  <si>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</si>
  <si>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</si>
  <si>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</si>
  <si>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</si>
  <si>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</si>
  <si>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</si>
  <si>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</si>
  <si>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</si>
  <si>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</si>
  <si>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</si>
  <si>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</si>
  <si>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</si>
  <si>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</si>
  <si>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</si>
  <si>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</si>
  <si>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</si>
  <si>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</si>
  <si>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</si>
  <si>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</si>
  <si>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</si>
  <si>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</si>
  <si>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</si>
  <si>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</si>
  <si>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</si>
  <si>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</si>
  <si>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</si>
  <si>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</si>
  <si>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</si>
  <si>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</si>
  <si>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</si>
  <si>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</si>
  <si>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</si>
  <si>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</si>
  <si>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</si>
  <si>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</si>
  <si>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</si>
  <si>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</si>
  <si>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</si>
  <si>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</si>
  <si>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</si>
  <si>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</si>
  <si>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</si>
  <si>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</si>
  <si>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</si>
  <si>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</si>
  <si>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</si>
  <si>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</si>
  <si>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</si>
  <si>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</si>
  <si>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</si>
  <si>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</si>
  <si>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</si>
  <si>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</si>
  <si>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</si>
  <si>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</si>
  <si>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</si>
  <si>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</si>
  <si>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</si>
  <si>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</si>
  <si>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</si>
  <si>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</si>
  <si>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</si>
  <si>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</si>
  <si>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</si>
  <si>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</si>
  <si>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</si>
  <si>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</si>
  <si>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</si>
  <si>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</si>
  <si>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</si>
  <si>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</si>
  <si>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</si>
  <si>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</si>
  <si>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</si>
  <si>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</si>
  <si>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</si>
  <si>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</si>
  <si>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</si>
  <si>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</si>
  <si>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</si>
  <si>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</si>
  <si>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</si>
  <si>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</si>
  <si>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</si>
  <si>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</si>
  <si>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</si>
  <si>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</si>
  <si>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</si>
  <si>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</si>
  <si>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</si>
  <si>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</si>
  <si>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</si>
  <si>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</si>
  <si>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</si>
  <si>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</si>
  <si>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</si>
  <si>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</si>
  <si>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</si>
  <si>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</si>
  <si>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</si>
  <si>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</si>
  <si>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</si>
  <si>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</si>
  <si>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</si>
  <si>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</si>
  <si>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</si>
  <si>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</si>
  <si>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</si>
  <si>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</si>
  <si>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</si>
  <si>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</si>
  <si>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</si>
  <si>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</si>
  <si>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</si>
  <si>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</si>
  <si>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</si>
  <si>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</si>
  <si>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</si>
  <si>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</si>
  <si>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</si>
  <si>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</si>
  <si>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</si>
  <si>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</si>
  <si>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</si>
  <si>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</si>
  <si>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</si>
  <si>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</si>
  <si>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</si>
  <si>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</si>
  <si>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</si>
  <si>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</si>
  <si>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</si>
  <si>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</si>
  <si>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</si>
  <si>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</si>
  <si>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</si>
  <si>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</si>
  <si>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</si>
  <si>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</si>
  <si>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</si>
  <si>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</si>
  <si>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</si>
  <si>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</si>
  <si>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</si>
  <si>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</si>
  <si>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</si>
  <si>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</si>
  <si>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</si>
  <si>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</si>
  <si>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</si>
  <si>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</si>
  <si>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</si>
  <si>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</si>
  <si>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</si>
  <si>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</si>
  <si>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</si>
  <si>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</si>
  <si>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</si>
  <si>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</si>
  <si>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</si>
  <si>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</si>
  <si>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</si>
  <si>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</si>
  <si>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</si>
  <si>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</si>
  <si>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</si>
  <si>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</si>
  <si>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</si>
  <si>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</si>
  <si>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</si>
  <si>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</si>
  <si>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</si>
  <si>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</si>
  <si>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</si>
  <si>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</si>
  <si>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</si>
  <si>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</si>
  <si>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</si>
  <si>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</si>
  <si>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</si>
  <si>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</si>
  <si>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</si>
  <si>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</si>
  <si>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</si>
  <si>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</si>
  <si>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</si>
  <si>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</si>
  <si>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</si>
  <si>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</si>
  <si>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</si>
  <si>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</si>
  <si>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</si>
  <si>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</si>
  <si>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</si>
  <si>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</si>
  <si>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</si>
  <si>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</si>
  <si>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</si>
  <si>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</si>
  <si>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</si>
  <si>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</si>
  <si>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</si>
  <si>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</si>
  <si>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</si>
  <si>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</si>
  <si>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</si>
  <si>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</si>
  <si>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</si>
  <si>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</si>
  <si>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</si>
  <si>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</si>
  <si>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</si>
  <si>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</si>
  <si>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</si>
  <si>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</si>
  <si>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</si>
  <si>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</si>
  <si>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</si>
  <si>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</si>
  <si>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</si>
  <si>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</si>
  <si>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</si>
  <si>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</si>
  <si>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</si>
  <si>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</si>
  <si>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</si>
  <si>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</si>
  <si>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</si>
  <si>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</si>
  <si>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</si>
  <si>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</si>
  <si>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</si>
  <si>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</si>
  <si>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</si>
  <si>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</si>
  <si>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</si>
  <si>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</si>
  <si>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</si>
  <si>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</si>
  <si>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</si>
  <si>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</si>
  <si>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</si>
  <si>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</si>
  <si>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</si>
  <si>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</si>
  <si>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</si>
  <si>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</si>
  <si>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</si>
  <si>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</si>
  <si>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</si>
  <si>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</si>
  <si>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</si>
  <si>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</si>
  <si>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</si>
  <si>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</si>
  <si>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</si>
  <si>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</si>
  <si>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</si>
  <si>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</si>
  <si>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</si>
  <si>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</si>
  <si>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</si>
  <si>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</si>
  <si>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</si>
  <si>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</si>
  <si>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</si>
  <si>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</si>
  <si>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</si>
  <si>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</si>
  <si>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</si>
  <si>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</si>
  <si>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</si>
  <si>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</si>
  <si>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</si>
  <si>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</si>
  <si>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</si>
  <si>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</si>
  <si>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</si>
  <si>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</si>
  <si>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</si>
  <si>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</si>
  <si>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</si>
  <si>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</si>
  <si>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</si>
  <si>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</si>
  <si>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</si>
  <si>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</si>
  <si>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</si>
  <si>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</si>
  <si>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</si>
  <si>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</si>
  <si>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</si>
  <si>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</si>
  <si>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</si>
  <si>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</si>
  <si>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</si>
  <si>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</si>
  <si>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</si>
  <si>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</si>
  <si>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</si>
  <si>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</si>
  <si>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</si>
  <si>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</si>
  <si>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</si>
  <si>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</si>
  <si>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</si>
  <si>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</si>
  <si>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</si>
  <si>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</si>
  <si>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</si>
  <si>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</si>
  <si>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</si>
  <si>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</si>
  <si>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</si>
  <si>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</si>
  <si>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</si>
  <si>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</si>
  <si>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</si>
  <si>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</si>
  <si>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</si>
  <si>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</si>
  <si>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</si>
  <si>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</si>
  <si>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</si>
  <si>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</si>
  <si>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</si>
  <si>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</si>
  <si>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</si>
  <si>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</si>
  <si>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</si>
  <si>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</si>
  <si>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</si>
  <si>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</si>
  <si>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</si>
  <si>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</si>
  <si>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</si>
  <si>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</si>
  <si>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</si>
  <si>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</si>
  <si>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</si>
  <si>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</si>
  <si>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</si>
  <si>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</si>
  <si>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</si>
  <si>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</si>
  <si>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</si>
  <si>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</si>
  <si>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</si>
  <si>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</si>
  <si>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</si>
  <si>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</si>
  <si>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</si>
  <si>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</si>
  <si>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</si>
  <si>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</si>
  <si>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</si>
  <si>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</si>
  <si>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</si>
  <si>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</si>
  <si>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</si>
  <si>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</si>
  <si>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</si>
  <si>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</si>
  <si>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</si>
  <si>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</si>
  <si>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</si>
  <si>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</si>
  <si>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</si>
  <si>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</si>
  <si>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</si>
  <si>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</si>
  <si>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</si>
  <si>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</si>
  <si>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</si>
  <si>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</si>
  <si>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</si>
  <si>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</si>
  <si>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</si>
  <si>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</si>
  <si>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</si>
  <si>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</si>
  <si>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</si>
  <si>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</si>
  <si>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</si>
  <si>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</si>
  <si>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</si>
  <si>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</si>
  <si>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</si>
  <si>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</si>
  <si>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</si>
  <si>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</si>
  <si>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</si>
  <si>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</si>
  <si>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</si>
  <si>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</si>
  <si>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</si>
  <si>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</si>
  <si>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</si>
  <si>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</si>
  <si>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</si>
  <si>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</si>
  <si>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</si>
  <si>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</si>
  <si>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</si>
  <si>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</si>
  <si>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</si>
  <si>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</si>
  <si>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</si>
  <si>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</si>
  <si>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</si>
  <si>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</si>
  <si>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</si>
  <si>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</si>
  <si>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</si>
  <si>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</si>
  <si>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</si>
  <si>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</si>
  <si>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</si>
  <si>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</si>
  <si>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</si>
  <si>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</si>
  <si>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</si>
  <si>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</si>
  <si>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</si>
  <si>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</si>
  <si>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</si>
  <si>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</si>
  <si>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</si>
  <si>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</si>
  <si>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</si>
  <si>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</si>
  <si>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</si>
  <si>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</si>
  <si>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</si>
  <si>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</si>
  <si>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</si>
  <si>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</si>
  <si>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</si>
  <si>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</si>
  <si>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</si>
  <si>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</si>
  <si>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</si>
  <si>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</si>
  <si>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</si>
  <si>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</si>
  <si>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</si>
  <si>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</si>
  <si>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</si>
  <si>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</si>
  <si>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</si>
  <si>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</si>
  <si>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</si>
  <si>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</si>
  <si>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</si>
  <si>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</si>
  <si>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</si>
  <si>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</si>
  <si>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</si>
  <si>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</si>
  <si>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</si>
  <si>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</si>
  <si>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</si>
  <si>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</si>
  <si>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</si>
  <si>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</si>
  <si>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</si>
  <si>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</si>
  <si>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</si>
  <si>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</si>
  <si>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</si>
  <si>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</si>
  <si>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</si>
  <si>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</si>
  <si>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</si>
  <si>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</si>
  <si>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</si>
  <si>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</si>
  <si>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</si>
  <si>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</si>
  <si>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</si>
  <si>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</si>
  <si>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</si>
  <si>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</si>
  <si>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</si>
  <si>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</si>
  <si>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</si>
  <si>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</si>
  <si>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</si>
  <si>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</si>
  <si>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</si>
  <si>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</si>
  <si>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</si>
  <si>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</si>
  <si>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</si>
  <si>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</si>
  <si>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</si>
  <si>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</si>
  <si>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</si>
  <si>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</si>
  <si>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</si>
  <si>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</si>
  <si>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</si>
  <si>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</si>
  <si>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</si>
  <si>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</si>
  <si>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</si>
  <si>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</si>
  <si>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</si>
  <si>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</si>
  <si>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</si>
  <si>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</si>
  <si>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</si>
  <si>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</si>
  <si>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</si>
  <si>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</si>
  <si>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</si>
  <si>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</si>
  <si>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</si>
  <si>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</si>
  <si>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</si>
  <si>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</si>
  <si>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</si>
  <si>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</si>
  <si>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</si>
  <si>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</si>
  <si>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</si>
  <si>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</si>
  <si>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</si>
  <si>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</si>
  <si>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</si>
  <si>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</si>
  <si>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</si>
  <si>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</si>
  <si>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</si>
  <si>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</si>
  <si>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</si>
  <si>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</si>
  <si>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</si>
  <si>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</si>
  <si>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</si>
  <si>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</si>
  <si>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</si>
  <si>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</si>
  <si>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</si>
  <si>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</si>
  <si>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</si>
  <si>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</si>
  <si>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</si>
  <si>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</si>
  <si>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</si>
  <si>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</si>
  <si>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</si>
  <si>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</si>
  <si>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</si>
  <si>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</si>
  <si>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</si>
  <si>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</si>
  <si>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</si>
  <si>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</si>
  <si>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</si>
  <si>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</si>
  <si>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</si>
  <si>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</si>
  <si>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</si>
  <si>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</si>
  <si>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</si>
  <si>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</si>
  <si>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</si>
  <si>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</si>
  <si>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</si>
  <si>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</si>
  <si>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</si>
  <si>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</si>
  <si>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</si>
  <si>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</si>
  <si>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</si>
  <si>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</si>
  <si>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</si>
  <si>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</si>
  <si>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</si>
  <si>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</si>
  <si>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</si>
  <si>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</si>
  <si>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</si>
  <si>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</si>
  <si>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</si>
  <si>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</si>
  <si>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</si>
  <si>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</si>
  <si>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</si>
  <si>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</si>
  <si>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</si>
  <si>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</si>
  <si>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</si>
  <si>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</si>
  <si>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</si>
  <si>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</si>
  <si>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</si>
  <si>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</si>
  <si>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</si>
  <si>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</si>
  <si>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</si>
  <si>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</si>
  <si>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</si>
  <si>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</si>
  <si>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</si>
  <si>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</si>
  <si>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</si>
  <si>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</si>
  <si>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</si>
  <si>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</si>
  <si>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</si>
  <si>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</si>
  <si>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</si>
  <si>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</si>
  <si>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</si>
  <si>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</si>
  <si>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</si>
  <si>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</si>
  <si>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</si>
  <si>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</si>
  <si>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</si>
  <si>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</si>
  <si>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</si>
  <si>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</si>
  <si>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</si>
  <si>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</si>
  <si>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</si>
  <si>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</si>
  <si>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</si>
  <si>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</si>
  <si>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</si>
  <si>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</si>
  <si>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</si>
  <si>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</si>
  <si>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</si>
  <si>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</si>
  <si>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</si>
  <si>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</si>
  <si>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</si>
  <si>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</si>
  <si>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</si>
  <si>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</si>
  <si>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</si>
  <si>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</si>
  <si>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</si>
  <si>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</si>
  <si>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</si>
  <si>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</si>
  <si>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</si>
  <si>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</si>
  <si>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</si>
  <si>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</si>
  <si>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</si>
  <si>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</si>
  <si>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</si>
  <si>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</si>
  <si>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</si>
  <si>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</si>
  <si>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</si>
  <si>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</si>
  <si>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</si>
  <si>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</si>
  <si>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</si>
  <si>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</si>
  <si>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</si>
  <si>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</si>
  <si>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</si>
  <si>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</si>
  <si>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</si>
  <si>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</si>
  <si>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</si>
  <si>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</si>
  <si>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</si>
  <si>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</si>
  <si>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</si>
  <si>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</si>
  <si>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</si>
  <si>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</si>
  <si>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</si>
  <si>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</si>
  <si>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</si>
  <si>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</si>
  <si>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</si>
  <si>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</si>
  <si>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</si>
  <si>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</si>
  <si>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</si>
  <si>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</si>
  <si>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</si>
  <si>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</si>
  <si>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</si>
  <si>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</si>
  <si>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</si>
  <si>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</si>
  <si>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</si>
  <si>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</si>
  <si>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</si>
  <si>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</si>
  <si>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</si>
  <si>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</si>
  <si>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</si>
  <si>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</si>
  <si>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</si>
  <si>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</si>
  <si>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</si>
  <si>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</si>
  <si>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</si>
  <si>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</si>
  <si>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</si>
  <si>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</si>
  <si>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</si>
  <si>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</si>
  <si>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</si>
  <si>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</si>
  <si>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</si>
  <si>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</si>
  <si>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</si>
  <si>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</si>
  <si>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</si>
  <si>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</si>
  <si>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</si>
  <si>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</si>
  <si>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</si>
  <si>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</si>
  <si>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</si>
  <si>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</si>
  <si>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</si>
  <si>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</si>
  <si>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</si>
  <si>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</si>
  <si>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</si>
  <si>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</si>
  <si>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</si>
  <si>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</si>
  <si>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</si>
  <si>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</si>
  <si>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</si>
  <si>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</si>
  <si>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</si>
  <si>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</si>
  <si>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</si>
  <si>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</si>
  <si>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</si>
  <si>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</si>
  <si>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</si>
  <si>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</si>
  <si>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</si>
  <si>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</si>
  <si>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</si>
  <si>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</si>
  <si>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</si>
  <si>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</si>
  <si>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</si>
  <si>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</si>
  <si>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</si>
  <si>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</si>
  <si>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</si>
  <si>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</si>
  <si>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</si>
  <si>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</si>
  <si>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</si>
  <si>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</si>
  <si>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</si>
  <si>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</si>
  <si>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</si>
  <si>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</si>
  <si>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</si>
  <si>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</si>
  <si>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</si>
  <si>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</si>
  <si>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</si>
  <si>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</si>
  <si>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</si>
  <si>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</si>
  <si>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</si>
  <si>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</si>
  <si>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</si>
  <si>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</si>
  <si>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</si>
  <si>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</si>
  <si>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</si>
  <si>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</si>
  <si>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</si>
  <si>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</si>
  <si>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</si>
  <si>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</si>
  <si>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</si>
  <si>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</si>
  <si>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</si>
  <si>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</si>
  <si>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</si>
  <si>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</si>
  <si>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</si>
  <si>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</si>
  <si>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</si>
  <si>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</si>
  <si>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</si>
  <si>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</si>
  <si>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</si>
  <si>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</si>
  <si>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</si>
  <si>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</si>
  <si>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</si>
  <si>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</si>
  <si>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</si>
  <si>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</si>
  <si>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</si>
  <si>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</si>
  <si>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</si>
  <si>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</si>
  <si>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</si>
  <si>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</si>
  <si>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</si>
  <si>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</si>
  <si>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</si>
  <si>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</si>
  <si>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</si>
  <si>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</si>
  <si>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</si>
  <si>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</si>
  <si>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</si>
  <si>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</si>
  <si>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</si>
  <si>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</si>
  <si>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</si>
  <si>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</si>
  <si>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</si>
  <si>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</si>
  <si>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</si>
  <si>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</si>
  <si>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</si>
  <si>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</si>
  <si>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</si>
  <si>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</si>
  <si>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</si>
  <si>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</si>
  <si>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</si>
  <si>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</si>
  <si>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</si>
  <si>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</si>
  <si>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</si>
  <si>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</si>
  <si>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</si>
  <si>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</si>
  <si>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</si>
  <si>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</si>
  <si>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</si>
  <si>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</si>
  <si>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</si>
  <si>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</si>
  <si>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</si>
  <si>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</si>
  <si>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</si>
  <si>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</si>
  <si>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</si>
  <si>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</si>
  <si>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</si>
  <si>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</si>
  <si>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</si>
  <si>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</si>
  <si>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</si>
  <si>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</si>
  <si>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</si>
  <si>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</si>
  <si>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</si>
  <si>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</si>
  <si>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</si>
  <si>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</si>
  <si>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</si>
  <si>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</si>
  <si>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</si>
  <si>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</si>
  <si>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</si>
  <si>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</si>
  <si>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</si>
  <si>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</si>
  <si>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</si>
  <si>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</si>
  <si>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</si>
  <si>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</si>
  <si>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</si>
  <si>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</si>
  <si>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</si>
  <si>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</si>
  <si>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</si>
  <si>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</si>
  <si>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</si>
  <si>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</si>
  <si>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</si>
  <si>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</si>
  <si>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</si>
  <si>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</si>
  <si>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</si>
  <si>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</si>
  <si>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</si>
  <si>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</si>
  <si>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</si>
  <si>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</si>
  <si>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</si>
  <si>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</si>
  <si>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</si>
  <si>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</si>
  <si>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</si>
  <si>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</si>
  <si>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</si>
  <si>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</si>
  <si>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</si>
  <si>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</si>
  <si>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</si>
  <si>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</si>
  <si>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</si>
  <si>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</si>
  <si>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</si>
  <si>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</si>
  <si>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</si>
  <si>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</si>
  <si>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</si>
  <si>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</si>
  <si>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</si>
  <si>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</si>
  <si>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</si>
  <si>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</si>
  <si>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</si>
  <si>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</si>
  <si>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</si>
  <si>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</si>
  <si>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</si>
  <si>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</si>
  <si>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</si>
  <si>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</si>
  <si>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</si>
  <si>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</si>
  <si>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</si>
  <si>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</si>
  <si>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</si>
  <si>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</si>
  <si>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</si>
  <si>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</si>
  <si>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</si>
  <si>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</si>
  <si>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</si>
  <si>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</si>
  <si>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</si>
  <si>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</si>
  <si>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</si>
  <si>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</si>
  <si>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</si>
  <si>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</si>
  <si>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</si>
  <si>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</si>
  <si>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</si>
  <si>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</si>
  <si>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</si>
  <si>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</si>
  <si>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</si>
  <si>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</si>
  <si>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</si>
  <si>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</si>
  <si>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</si>
  <si>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</si>
  <si>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</si>
  <si>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</si>
  <si>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</si>
  <si>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</si>
  <si>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</si>
  <si>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</si>
  <si>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</si>
  <si>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</si>
  <si>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</si>
  <si>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</si>
  <si>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</si>
  <si>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</si>
  <si>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</si>
  <si>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</si>
  <si>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</si>
  <si>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</si>
  <si>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</si>
  <si>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</si>
  <si>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</si>
  <si>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</si>
  <si>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</si>
  <si>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</si>
  <si>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</si>
  <si>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</si>
  <si>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</si>
  <si>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</si>
  <si>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</si>
  <si>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</si>
  <si>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</si>
  <si>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</si>
  <si>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</si>
  <si>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</si>
  <si>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</si>
  <si>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</si>
  <si>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</si>
  <si>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</si>
  <si>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</si>
  <si>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</si>
  <si>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</si>
  <si>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</si>
  <si>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</si>
  <si>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</si>
  <si>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</si>
  <si>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</si>
  <si>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</si>
  <si>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</si>
  <si>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</si>
  <si>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</si>
  <si>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</si>
  <si>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</si>
  <si>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</si>
  <si>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</si>
  <si>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</si>
  <si>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</si>
  <si>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</si>
  <si>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</si>
  <si>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</si>
  <si>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</si>
  <si>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</si>
  <si>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</si>
  <si>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</si>
  <si>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</si>
  <si>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</si>
  <si>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</si>
  <si>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</si>
  <si>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</si>
  <si>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</si>
  <si>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</si>
  <si>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</si>
  <si>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</si>
  <si>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</si>
  <si>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</si>
  <si>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</si>
  <si>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</si>
  <si>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</si>
  <si>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</si>
  <si>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</si>
  <si>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</si>
  <si>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</si>
  <si>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</si>
  <si>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</si>
  <si>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</si>
  <si>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</si>
  <si>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</si>
  <si>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</si>
  <si>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</si>
  <si>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</si>
  <si>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</si>
  <si>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</si>
  <si>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</si>
  <si>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</si>
  <si>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</si>
  <si>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</si>
  <si>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</si>
  <si>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</si>
  <si>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</si>
  <si>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</si>
  <si>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</si>
  <si>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</si>
  <si>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</si>
  <si>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</si>
  <si>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</si>
  <si>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</si>
  <si>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</si>
  <si>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</si>
  <si>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</si>
  <si>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</si>
  <si>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</si>
  <si>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</si>
  <si>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</si>
  <si>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</si>
  <si>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</si>
  <si>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</si>
  <si>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</si>
  <si>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</si>
  <si>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</si>
  <si>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</si>
  <si>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</si>
  <si>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</si>
  <si>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</si>
  <si>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</si>
  <si>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</si>
  <si>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</si>
  <si>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</si>
  <si>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</si>
  <si>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</si>
  <si>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</si>
  <si>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</si>
  <si>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</si>
  <si>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</si>
  <si>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</si>
  <si>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</si>
  <si>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</si>
  <si>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</si>
  <si>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</si>
  <si>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</si>
  <si>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</si>
  <si>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</si>
  <si>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</si>
  <si>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</si>
  <si>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</si>
  <si>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</si>
  <si>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</si>
  <si>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</si>
  <si>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</si>
  <si>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</si>
  <si>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</si>
  <si>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</si>
  <si>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</si>
  <si>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</si>
  <si>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</si>
  <si>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</si>
  <si>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</si>
  <si>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</si>
  <si>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</si>
  <si>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</si>
  <si>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</si>
  <si>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</si>
  <si>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</si>
  <si>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</si>
  <si>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</si>
  <si>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</si>
  <si>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</si>
  <si>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</si>
  <si>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</si>
  <si>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</si>
  <si>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</si>
  <si>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</si>
  <si>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</si>
  <si>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</si>
  <si>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</si>
  <si>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</si>
  <si>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</si>
  <si>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</si>
  <si>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</si>
  <si>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</si>
  <si>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</si>
  <si>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</si>
  <si>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</si>
  <si>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</si>
  <si>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</si>
  <si>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</si>
  <si>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</si>
  <si>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</si>
  <si>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</si>
  <si>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</si>
  <si>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</si>
  <si>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</si>
  <si>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</si>
  <si>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</si>
  <si>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</si>
  <si>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</si>
  <si>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</si>
  <si>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</si>
  <si>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</si>
  <si>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</si>
  <si>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</si>
  <si>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</si>
  <si>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</si>
  <si>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</si>
  <si>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</si>
  <si>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</si>
  <si>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</si>
  <si>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</si>
  <si>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</si>
  <si>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</si>
  <si>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</si>
  <si>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</si>
  <si>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</si>
  <si>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</si>
  <si>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</si>
  <si>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</si>
  <si>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</si>
  <si>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</si>
  <si>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</si>
  <si>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</si>
  <si>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</si>
  <si>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</si>
  <si>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</si>
  <si>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</si>
  <si>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</si>
  <si>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</si>
  <si>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</si>
  <si>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</si>
  <si>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</si>
  <si>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</si>
  <si>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</si>
  <si>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</si>
  <si>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</si>
  <si>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</si>
  <si>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</si>
  <si>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</si>
  <si>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</si>
  <si>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</si>
  <si>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</si>
  <si>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</si>
  <si>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</si>
  <si>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</si>
  <si>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</si>
  <si>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</si>
  <si>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</si>
  <si>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</si>
  <si>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</si>
  <si>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</si>
  <si>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</si>
  <si>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</si>
  <si>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</si>
  <si>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</si>
  <si>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</si>
  <si>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</si>
  <si>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</si>
  <si>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</si>
  <si>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</si>
  <si>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</si>
  <si>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</si>
  <si>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</si>
  <si>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</si>
  <si>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</si>
  <si>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</si>
  <si>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</si>
  <si>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</si>
  <si>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</si>
  <si>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</si>
  <si>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</si>
  <si>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</si>
  <si>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</si>
  <si>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</si>
  <si>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</si>
  <si>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</si>
  <si>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</si>
  <si>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</si>
  <si>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</si>
  <si>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</si>
  <si>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</si>
  <si>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</si>
  <si>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</si>
  <si>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</si>
  <si>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</si>
  <si>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</si>
  <si>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</si>
  <si>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</si>
  <si>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</si>
  <si>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</si>
  <si>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</si>
  <si>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</si>
  <si>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</si>
  <si>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</si>
  <si>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</si>
  <si>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</si>
  <si>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</si>
  <si>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</si>
  <si>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</si>
  <si>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</si>
  <si>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</si>
  <si>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</si>
  <si>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</si>
  <si>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</si>
  <si>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</si>
  <si>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</si>
  <si>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</si>
  <si>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</si>
  <si>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</si>
  <si>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</si>
  <si>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</si>
  <si>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</si>
  <si>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</si>
  <si>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</si>
  <si>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</si>
  <si>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</si>
  <si>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</si>
  <si>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</si>
  <si>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</si>
  <si>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</si>
  <si>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</si>
  <si>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</si>
  <si>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</si>
  <si>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</si>
  <si>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</si>
  <si>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</si>
  <si>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</si>
  <si>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</si>
  <si>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</si>
  <si>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</si>
  <si>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</si>
  <si>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</si>
  <si>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</si>
  <si>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</si>
  <si>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</si>
  <si>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</si>
  <si>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</si>
  <si>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</si>
  <si>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</si>
  <si>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</si>
  <si>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</si>
  <si>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</si>
  <si>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</si>
  <si>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</si>
  <si>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</si>
  <si>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</si>
  <si>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</si>
  <si>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</si>
  <si>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</si>
  <si>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</si>
  <si>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</si>
  <si>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</si>
  <si>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</si>
  <si>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</si>
  <si>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</si>
  <si>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</si>
  <si>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</si>
  <si>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</si>
  <si>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</si>
  <si>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</si>
  <si>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</si>
  <si>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</si>
  <si>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</si>
  <si>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</si>
  <si>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</si>
  <si>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</si>
  <si>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</si>
  <si>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</si>
  <si>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</si>
  <si>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</si>
  <si>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</si>
  <si>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</si>
  <si>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</si>
  <si>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</si>
  <si>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</si>
  <si>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</si>
  <si>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</si>
  <si>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</si>
  <si>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</si>
  <si>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</si>
  <si>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</si>
  <si>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</si>
  <si>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</si>
  <si>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</si>
  <si>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</si>
  <si>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</si>
  <si>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</si>
  <si>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</si>
  <si>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</si>
  <si>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</si>
  <si>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</si>
  <si>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</si>
  <si>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</si>
  <si>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</si>
  <si>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</si>
  <si>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</si>
  <si>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</si>
  <si>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</si>
  <si>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</si>
  <si>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</si>
  <si>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</si>
  <si>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</si>
  <si>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</si>
  <si>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</si>
  <si>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</si>
  <si>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</si>
  <si>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</si>
  <si>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</si>
  <si>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</si>
  <si>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</si>
  <si>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</si>
  <si>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</si>
  <si>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</si>
  <si>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</si>
  <si>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</si>
  <si>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</si>
  <si>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</si>
  <si>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</si>
  <si>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</si>
  <si>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</si>
  <si>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</si>
  <si>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</si>
  <si>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</si>
  <si>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</si>
  <si>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</si>
  <si>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</si>
  <si>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</si>
  <si>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</si>
  <si>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</si>
  <si>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</si>
  <si>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</si>
  <si>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</si>
  <si>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</si>
  <si>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</si>
  <si>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</si>
  <si>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</si>
  <si>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</si>
  <si>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</si>
  <si>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</si>
  <si>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</si>
  <si>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</si>
  <si>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</si>
  <si>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</si>
  <si>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</si>
  <si>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</si>
  <si>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</si>
  <si>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</si>
  <si>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</si>
  <si>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</si>
  <si>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</si>
  <si>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</si>
  <si>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</si>
  <si>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</si>
  <si>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</si>
  <si>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</si>
  <si>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</si>
  <si>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</si>
  <si>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</si>
  <si>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</si>
  <si>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</si>
  <si>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</si>
  <si>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</si>
  <si>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</si>
  <si>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</si>
  <si>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</si>
  <si>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</si>
  <si>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</si>
  <si>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</si>
  <si>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</si>
  <si>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</si>
  <si>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</si>
  <si>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</si>
  <si>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</si>
  <si>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</si>
  <si>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</si>
  <si>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</si>
  <si>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</si>
  <si>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</si>
  <si>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</si>
  <si>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</si>
  <si>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</si>
  <si>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</si>
  <si>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</si>
  <si>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</si>
  <si>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</si>
  <si>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</si>
  <si>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</si>
  <si>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</si>
  <si>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</si>
  <si>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</si>
  <si>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</si>
  <si>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</si>
  <si>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</si>
  <si>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</si>
  <si>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</si>
  <si>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</si>
  <si>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</si>
  <si>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</si>
  <si>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</si>
  <si>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</si>
  <si>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</si>
  <si>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</si>
  <si>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</si>
  <si>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</si>
  <si>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</si>
  <si>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</si>
  <si>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</si>
  <si>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</si>
  <si>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</si>
  <si>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</si>
  <si>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</si>
  <si>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</si>
  <si>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</si>
  <si>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</si>
  <si>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</si>
  <si>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</si>
  <si>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</si>
  <si>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</si>
  <si>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</si>
  <si>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</si>
  <si>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</si>
  <si>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</si>
  <si>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</si>
  <si>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</si>
  <si>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</si>
  <si>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</si>
  <si>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</si>
  <si>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</si>
  <si>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</si>
  <si>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</si>
  <si>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</si>
  <si>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</si>
  <si>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</si>
  <si>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</si>
  <si>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</si>
  <si>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</si>
  <si>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</si>
  <si>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</si>
  <si>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</si>
  <si>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</si>
  <si>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</si>
  <si>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</si>
  <si>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</si>
  <si>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</si>
  <si>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</si>
  <si>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</si>
  <si>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</si>
  <si>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</si>
  <si>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</si>
  <si>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</si>
  <si>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</si>
  <si>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</si>
  <si>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</si>
  <si>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</si>
  <si>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</si>
  <si>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</si>
  <si>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</si>
  <si>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</si>
  <si>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</si>
  <si>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</si>
  <si>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</si>
  <si>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</si>
  <si>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</si>
  <si>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</si>
  <si>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</si>
  <si>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</si>
  <si>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</si>
  <si>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</si>
  <si>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</si>
  <si>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</si>
  <si>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</si>
  <si>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</si>
  <si>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</si>
  <si>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</si>
  <si>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</si>
  <si>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</si>
  <si>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</si>
  <si>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</si>
  <si>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</si>
  <si>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</si>
  <si>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</si>
  <si>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</si>
  <si>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</si>
  <si>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</si>
  <si>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</si>
  <si>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</si>
  <si>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</si>
  <si>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</si>
  <si>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</si>
  <si>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</si>
  <si>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</si>
  <si>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</si>
  <si>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</si>
  <si>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</si>
  <si>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</si>
  <si>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</si>
  <si>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</si>
  <si>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</si>
  <si>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</si>
  <si>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</si>
  <si>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</si>
  <si>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</si>
  <si>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</si>
  <si>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</si>
  <si>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</si>
  <si>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</si>
  <si>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</si>
  <si>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</si>
  <si>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</si>
  <si>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</si>
  <si>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</si>
  <si>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</si>
  <si>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</si>
  <si>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</si>
  <si>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</si>
  <si>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</si>
  <si>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</si>
  <si>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</si>
  <si>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</si>
  <si>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</si>
  <si>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</si>
  <si>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</si>
  <si>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</si>
  <si>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</si>
  <si>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</si>
  <si>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</si>
  <si>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</si>
  <si>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</si>
  <si>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</si>
  <si>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</si>
  <si>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</si>
  <si>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</si>
  <si>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</si>
  <si>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</si>
  <si>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</si>
  <si>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</si>
  <si>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</si>
  <si>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</si>
  <si>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</si>
  <si>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</si>
  <si>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</si>
  <si>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</si>
  <si>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</si>
  <si>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</si>
  <si>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</si>
  <si>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</si>
  <si>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</si>
  <si>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</si>
  <si>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</si>
  <si>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</si>
  <si>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</si>
  <si>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</si>
  <si>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</si>
  <si>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</si>
  <si>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</si>
  <si>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</si>
  <si>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</si>
  <si>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</si>
  <si>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</si>
  <si>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</si>
  <si>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</si>
  <si>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</si>
  <si>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</si>
  <si>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</si>
  <si>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</si>
  <si>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</si>
  <si>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</si>
  <si>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</si>
  <si>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</si>
  <si>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</si>
  <si>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</si>
  <si>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</si>
  <si>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</si>
  <si>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</si>
  <si>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</si>
  <si>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</si>
  <si>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</si>
  <si>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</si>
  <si>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</si>
  <si>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</si>
  <si>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</si>
  <si>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</si>
  <si>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</si>
  <si>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</si>
  <si>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</si>
  <si>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</si>
  <si>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</si>
  <si>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</si>
  <si>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</si>
  <si>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</si>
  <si>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</si>
  <si>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</si>
  <si>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</si>
  <si>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</si>
  <si>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</si>
  <si>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</si>
  <si>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</si>
  <si>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</si>
  <si>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</si>
  <si>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</si>
  <si>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</si>
  <si>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</si>
  <si>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</si>
  <si>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</si>
  <si>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</si>
  <si>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</si>
  <si>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</si>
  <si>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</si>
  <si>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</si>
  <si>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</si>
  <si>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</si>
  <si>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</si>
  <si>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</si>
  <si>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</si>
  <si>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</si>
  <si>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</si>
  <si>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</si>
  <si>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</si>
  <si>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</si>
  <si>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</si>
  <si>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</si>
  <si>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</si>
  <si>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</si>
  <si>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</si>
  <si>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</si>
  <si>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</si>
  <si>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</si>
  <si>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</si>
  <si>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</si>
  <si>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</si>
  <si>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</si>
  <si>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</si>
  <si>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</si>
  <si>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</si>
  <si>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</si>
  <si>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</si>
  <si>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</si>
  <si>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</si>
  <si>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</si>
  <si>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</si>
  <si>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</si>
  <si>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</si>
  <si>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</si>
  <si>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</si>
  <si>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</si>
  <si>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</si>
  <si>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</si>
  <si>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</si>
  <si>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</si>
  <si>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</si>
  <si>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</si>
  <si>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</si>
  <si>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</si>
  <si>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</si>
  <si>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</si>
  <si>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</si>
  <si>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</si>
  <si>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</si>
  <si>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</si>
  <si>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</si>
  <si>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</si>
  <si>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</si>
  <si>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</si>
  <si>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</si>
  <si>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</si>
  <si>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</si>
  <si>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</si>
  <si>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</si>
  <si>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</si>
  <si>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</si>
  <si>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</si>
  <si>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</si>
  <si>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</si>
  <si>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</si>
  <si>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</si>
  <si>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</si>
  <si>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</si>
  <si>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</si>
  <si>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</si>
  <si>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</si>
  <si>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</si>
  <si>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</si>
  <si>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</si>
  <si>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</si>
  <si>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</si>
  <si>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</si>
  <si>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</si>
  <si>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</si>
  <si>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</si>
  <si>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</si>
  <si>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</si>
  <si>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</si>
  <si>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</si>
  <si>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</si>
  <si>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</si>
  <si>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</si>
  <si>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</si>
  <si>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</si>
  <si>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</si>
  <si>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</si>
  <si>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</si>
  <si>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</si>
  <si>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</si>
  <si>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</si>
  <si>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</si>
  <si>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</si>
  <si>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</si>
  <si>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</si>
  <si>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</si>
  <si>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</si>
  <si>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</si>
  <si>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</si>
  <si>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</si>
  <si>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</si>
  <si>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</si>
  <si>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</si>
  <si>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</si>
  <si>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</si>
  <si>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</si>
  <si>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</si>
  <si>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</si>
  <si>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</si>
  <si>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</si>
  <si>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</si>
  <si>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</si>
  <si>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</si>
  <si>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</si>
  <si>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</si>
  <si>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</si>
  <si>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</si>
  <si>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</si>
  <si>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</si>
  <si>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</si>
  <si>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</si>
  <si>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</si>
  <si>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</si>
  <si>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</si>
  <si>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</si>
  <si>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</si>
  <si>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</si>
  <si>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</si>
  <si>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</si>
  <si>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</si>
  <si>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</si>
  <si>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</si>
  <si>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</si>
  <si>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</si>
  <si>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</si>
  <si>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</si>
  <si>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</si>
  <si>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</si>
  <si>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</si>
  <si>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</si>
  <si>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</si>
  <si>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</si>
  <si>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</si>
  <si>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</si>
  <si>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</si>
  <si>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</si>
  <si>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</si>
  <si>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</si>
  <si>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</si>
  <si>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</si>
  <si>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</si>
  <si>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</si>
  <si>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</si>
  <si>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</si>
  <si>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</si>
  <si>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</si>
  <si>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</si>
  <si>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</si>
  <si>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</si>
  <si>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</si>
  <si>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</si>
  <si>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</si>
  <si>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</si>
  <si>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</si>
  <si>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</si>
  <si>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</si>
  <si>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</si>
  <si>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</si>
  <si>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</si>
  <si>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</si>
  <si>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</si>
  <si>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</si>
  <si>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</si>
  <si>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</si>
  <si>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</si>
  <si>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</si>
  <si>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</si>
  <si>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</si>
  <si>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</si>
  <si>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</si>
  <si>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</si>
  <si>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</si>
  <si>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</si>
  <si>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</si>
  <si>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</si>
  <si>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</si>
  <si>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</si>
  <si>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</si>
  <si>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</si>
  <si>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</si>
  <si>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</si>
  <si>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</si>
  <si>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</si>
  <si>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</si>
  <si>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</si>
  <si>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</si>
  <si>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</si>
  <si>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</si>
  <si>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</si>
  <si>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</si>
  <si>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</si>
  <si>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</si>
  <si>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</si>
  <si>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</si>
  <si>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</si>
  <si>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</si>
  <si>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</si>
  <si>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</si>
  <si>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</si>
  <si>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</si>
  <si>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</si>
  <si>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</si>
  <si>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</si>
  <si>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</si>
  <si>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</si>
  <si>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</si>
  <si>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</si>
  <si>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</si>
  <si>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</si>
  <si>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</si>
  <si>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</si>
  <si>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</si>
  <si>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</si>
  <si>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</si>
  <si>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</si>
  <si>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</si>
  <si>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</si>
  <si>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</si>
  <si>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</si>
  <si>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</si>
  <si>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</si>
  <si>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</si>
  <si>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</si>
  <si>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</si>
  <si>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</si>
  <si>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</si>
  <si>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</si>
  <si>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</si>
  <si>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</si>
  <si>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</si>
  <si>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</si>
  <si>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</si>
  <si>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</si>
  <si>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</si>
  <si>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</si>
  <si>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</si>
  <si>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</si>
  <si>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</si>
  <si>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</si>
  <si>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</si>
  <si>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</si>
  <si>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</si>
  <si>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</si>
  <si>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</si>
  <si>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</si>
  <si>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</si>
  <si>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</si>
  <si>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</si>
  <si>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</si>
  <si>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</si>
  <si>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</si>
  <si>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</si>
  <si>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</si>
  <si>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</si>
  <si>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</si>
  <si>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</si>
  <si>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</si>
  <si>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</si>
  <si>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</si>
  <si>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</si>
  <si>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</si>
  <si>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</si>
  <si>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</si>
  <si>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</si>
  <si>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</si>
  <si>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</si>
  <si>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</si>
  <si>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</si>
  <si>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</si>
  <si>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</si>
  <si>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</si>
  <si>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</si>
  <si>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</si>
  <si>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</si>
  <si>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</si>
  <si>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</si>
  <si>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</si>
  <si>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</si>
  <si>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</si>
  <si>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</si>
  <si>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</si>
  <si>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</si>
  <si>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</si>
  <si>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</si>
  <si>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</si>
  <si>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</si>
  <si>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</si>
  <si>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</si>
  <si>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</si>
  <si>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</si>
  <si>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</si>
  <si>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</si>
  <si>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</si>
  <si>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</si>
  <si>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</si>
  <si>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</si>
  <si>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</si>
  <si>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</si>
  <si>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</si>
  <si>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</si>
  <si>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</si>
  <si>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</si>
  <si>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</si>
  <si>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</si>
  <si>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</si>
  <si>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</si>
  <si>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</si>
  <si>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</si>
  <si>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</si>
  <si>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</si>
  <si>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</si>
  <si>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</si>
  <si>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</si>
  <si>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</si>
  <si>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</si>
  <si>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</si>
  <si>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</si>
  <si>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</si>
  <si>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</si>
  <si>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</si>
  <si>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</si>
  <si>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</si>
  <si>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</si>
  <si>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</si>
  <si>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</si>
  <si>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</si>
  <si>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</si>
  <si>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</si>
  <si>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</si>
  <si>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</si>
  <si>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</si>
  <si>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</si>
  <si>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</si>
  <si>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</si>
  <si>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</si>
  <si>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</si>
  <si>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</si>
  <si>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</si>
  <si>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</si>
  <si>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</si>
  <si>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</si>
  <si>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</si>
  <si>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</si>
  <si>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</si>
  <si>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</si>
  <si>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</si>
  <si>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</si>
  <si>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</si>
  <si>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</si>
  <si>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</si>
  <si>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</si>
  <si>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</si>
  <si>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</si>
  <si>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</si>
  <si>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</si>
  <si>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</si>
  <si>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</si>
  <si>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</si>
  <si>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</si>
  <si>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</si>
  <si>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</si>
  <si>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</si>
  <si>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</si>
  <si>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</si>
  <si>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</si>
  <si>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</si>
  <si>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</si>
  <si>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</si>
  <si>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</si>
  <si>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</si>
  <si>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</si>
  <si>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</si>
  <si>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</si>
  <si>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</si>
  <si>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</si>
  <si>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</si>
  <si>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</si>
  <si>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</si>
  <si>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</si>
  <si>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</si>
  <si>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</si>
  <si>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</si>
  <si>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</si>
  <si>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</si>
  <si>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</si>
  <si>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</si>
  <si>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</si>
  <si>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</si>
  <si>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</si>
  <si>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</si>
  <si>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</si>
  <si>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</si>
  <si>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</si>
  <si>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</si>
  <si>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</si>
  <si>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</si>
  <si>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</si>
  <si>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</si>
  <si>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</si>
  <si>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</si>
  <si>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</si>
  <si>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</si>
  <si>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</si>
  <si>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</si>
  <si>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</si>
  <si>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</si>
  <si>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</si>
  <si>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</si>
  <si>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</si>
  <si>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</si>
  <si>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</si>
  <si>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</si>
  <si>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</si>
  <si>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</si>
  <si>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</si>
  <si>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</si>
  <si>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</si>
  <si>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</si>
  <si>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</si>
  <si>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</si>
  <si>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</si>
  <si>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</si>
  <si>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</si>
  <si>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</si>
  <si>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</si>
  <si>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</si>
  <si>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</si>
  <si>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</si>
  <si>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</si>
  <si>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</si>
  <si>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</si>
  <si>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</si>
  <si>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</si>
  <si>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</si>
  <si>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</si>
  <si>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</si>
  <si>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</si>
  <si>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</si>
  <si>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</si>
  <si>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</si>
  <si>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</si>
  <si>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</si>
  <si>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</si>
  <si>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</si>
  <si>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</si>
  <si>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</si>
  <si>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</si>
  <si>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</si>
  <si>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</si>
  <si>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</si>
  <si>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</si>
  <si>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</si>
  <si>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</si>
  <si>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</si>
  <si>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</si>
  <si>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</si>
  <si>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</si>
  <si>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</si>
  <si>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</si>
  <si>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</si>
  <si>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</si>
  <si>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</si>
  <si>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</si>
  <si>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</si>
  <si>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</si>
  <si>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</si>
  <si>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</si>
  <si>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</si>
  <si>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</si>
  <si>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</si>
  <si>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</si>
  <si>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</si>
  <si>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</si>
  <si>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</si>
  <si>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</si>
  <si>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</si>
  <si>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</si>
  <si>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</si>
  <si>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</si>
  <si>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</si>
  <si>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</si>
  <si>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</si>
  <si>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</si>
  <si>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</si>
  <si>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</si>
  <si>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</si>
  <si>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</si>
  <si>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</si>
  <si>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</si>
  <si>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</si>
  <si>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</si>
  <si>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</si>
  <si>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</si>
  <si>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</si>
  <si>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</si>
  <si>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</si>
  <si>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</si>
  <si>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</si>
  <si>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</si>
  <si>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</si>
  <si>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</si>
  <si>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</si>
  <si>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</si>
  <si>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</si>
  <si>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</si>
  <si>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</si>
  <si>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</si>
  <si>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</si>
  <si>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</si>
  <si>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</si>
  <si>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</si>
  <si>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</si>
  <si>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</si>
  <si>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</si>
  <si>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</si>
  <si>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</si>
  <si>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</si>
  <si>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</si>
  <si>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</si>
  <si>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</si>
  <si>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</si>
  <si>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</si>
  <si>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</si>
  <si>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</si>
  <si>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</si>
  <si>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</si>
  <si>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</si>
  <si>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</si>
  <si>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</si>
  <si>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</si>
  <si>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</si>
  <si>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</si>
  <si>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</si>
  <si>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</si>
  <si>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</si>
  <si>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</si>
  <si>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</si>
  <si>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</si>
  <si>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</si>
  <si>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</si>
  <si>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</si>
  <si>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</si>
  <si>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</si>
  <si>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</si>
  <si>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</si>
  <si>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</si>
  <si>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</si>
  <si>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</si>
  <si>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</si>
  <si>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</si>
  <si>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</si>
  <si>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</si>
  <si>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</si>
  <si>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</si>
  <si>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</si>
  <si>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</si>
  <si>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</si>
  <si>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</si>
  <si>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</si>
  <si>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</si>
  <si>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</si>
  <si>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</si>
  <si>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</si>
  <si>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</si>
  <si>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</si>
  <si>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</si>
  <si>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</si>
  <si>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</si>
  <si>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</si>
  <si>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</si>
  <si>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</si>
  <si>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</si>
  <si>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</si>
  <si>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</si>
  <si>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</si>
  <si>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</si>
  <si>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</si>
  <si>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</si>
  <si>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</si>
  <si>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</si>
  <si>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</si>
  <si>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</si>
  <si>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</si>
  <si>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</si>
  <si>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</si>
  <si>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</si>
  <si>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</si>
  <si>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</si>
  <si>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</si>
  <si>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</si>
  <si>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</si>
  <si>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</si>
  <si>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</si>
  <si>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</si>
  <si>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</si>
  <si>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</si>
  <si>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</si>
  <si>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</si>
  <si>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</si>
  <si>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</si>
  <si>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</si>
  <si>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</si>
  <si>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</si>
  <si>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</si>
  <si>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</si>
  <si>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</si>
  <si>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</si>
  <si>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</si>
  <si>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</si>
  <si>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</si>
  <si>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</si>
  <si>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</si>
  <si>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</si>
  <si>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</si>
  <si>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</si>
  <si>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</si>
  <si>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</si>
  <si>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</si>
  <si>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</si>
  <si>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</si>
  <si>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</si>
  <si>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</si>
  <si>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</si>
  <si>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</si>
  <si>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</si>
  <si>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</si>
  <si>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</si>
  <si>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</si>
  <si>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</si>
  <si>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</si>
  <si>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</si>
  <si>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</si>
  <si>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</si>
  <si>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</si>
  <si>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</si>
  <si>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</si>
  <si>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</si>
  <si>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</si>
  <si>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</si>
  <si>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</si>
  <si>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</si>
  <si>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</si>
  <si>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</si>
  <si>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</si>
  <si>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</si>
  <si>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</si>
  <si>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</si>
  <si>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</si>
  <si>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</si>
  <si>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</si>
  <si>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</si>
  <si>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</si>
  <si>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</si>
  <si>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</si>
  <si>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</si>
  <si>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</si>
  <si>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</si>
  <si>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</si>
  <si>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</si>
  <si>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</si>
  <si>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</si>
  <si>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</si>
  <si>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</si>
  <si>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</si>
  <si>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</si>
  <si>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</si>
  <si>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</si>
  <si>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</si>
  <si>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</si>
  <si>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</si>
  <si>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</si>
  <si>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</si>
  <si>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</si>
  <si>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</si>
  <si>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</si>
  <si>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</si>
  <si>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</si>
  <si>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</si>
  <si>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</si>
  <si>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</si>
  <si>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</si>
  <si>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</si>
  <si>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</si>
  <si>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</si>
  <si>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</si>
  <si>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</si>
  <si>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</si>
  <si>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</si>
  <si>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</si>
  <si>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</si>
  <si>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</si>
  <si>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</si>
  <si>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</si>
  <si>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</si>
  <si>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</si>
  <si>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</si>
  <si>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</si>
  <si>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</si>
  <si>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</si>
  <si>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</si>
  <si>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</si>
  <si>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</si>
  <si>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</si>
  <si>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</si>
  <si>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</si>
  <si>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</si>
  <si>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</si>
  <si>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</si>
  <si>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</si>
  <si>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</si>
  <si>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</si>
  <si>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</si>
  <si>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</si>
  <si>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</si>
  <si>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</si>
  <si>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</si>
  <si>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</si>
  <si>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</si>
  <si>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</si>
  <si>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</si>
  <si>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</si>
  <si>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</si>
  <si>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</si>
  <si>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</si>
  <si>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</si>
  <si>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</si>
  <si>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</si>
  <si>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</si>
  <si>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</si>
  <si>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</si>
  <si>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</si>
  <si>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</si>
  <si>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</si>
  <si>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</si>
  <si>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</si>
  <si>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</si>
  <si>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</si>
  <si>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</si>
  <si>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</si>
  <si>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</si>
  <si>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</si>
  <si>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</si>
  <si>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</si>
  <si>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</si>
  <si>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</si>
  <si>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</si>
  <si>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</si>
  <si>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</si>
  <si>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</si>
  <si>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</si>
  <si>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</si>
  <si>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</si>
  <si>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</si>
  <si>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</si>
  <si>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</si>
  <si>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</si>
  <si>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</si>
  <si>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</si>
  <si>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</si>
  <si>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</si>
  <si>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</si>
  <si>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</si>
  <si>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</si>
  <si>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</si>
  <si>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</si>
  <si>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</si>
  <si>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</si>
  <si>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</si>
  <si>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</si>
  <si>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</si>
  <si>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</si>
  <si>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</si>
  <si>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</si>
  <si>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</si>
  <si>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</si>
  <si>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</si>
  <si>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</si>
  <si>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</si>
  <si>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</si>
  <si>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</si>
  <si>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</si>
  <si>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</si>
  <si>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</si>
  <si>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</si>
  <si>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</si>
  <si>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</si>
  <si>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</si>
  <si>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</si>
  <si>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</si>
  <si>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</si>
  <si>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</si>
  <si>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</si>
  <si>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</si>
  <si>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</si>
  <si>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</si>
  <si>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</si>
  <si>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</si>
  <si>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</si>
  <si>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</si>
  <si>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</si>
  <si>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</si>
  <si>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</si>
  <si>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</si>
  <si>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</si>
  <si>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</si>
  <si>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</si>
  <si>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</si>
  <si>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</si>
  <si>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</si>
  <si>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</si>
  <si>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</si>
  <si>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</si>
  <si>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</si>
  <si>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</si>
  <si>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</si>
  <si>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</si>
  <si>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</si>
  <si>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</si>
  <si>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</si>
  <si>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</si>
  <si>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</si>
  <si>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</si>
  <si>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</si>
  <si>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</si>
  <si>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</si>
  <si>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</si>
  <si>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</si>
  <si>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</si>
  <si>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</si>
  <si>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</si>
  <si>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</si>
  <si>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</si>
  <si>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</si>
  <si>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</si>
  <si>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</si>
  <si>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</si>
  <si>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</si>
  <si>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</si>
  <si>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</si>
  <si>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</si>
  <si>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</si>
  <si>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</si>
  <si>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</si>
  <si>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</si>
  <si>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</si>
  <si>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</si>
  <si>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</si>
  <si>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</si>
  <si>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</si>
  <si>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</si>
  <si>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</si>
  <si>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</si>
  <si>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</si>
  <si>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</si>
  <si>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</si>
  <si>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</si>
  <si>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</si>
  <si>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</si>
  <si>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</si>
  <si>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</si>
  <si>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</si>
  <si>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</si>
  <si>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</si>
  <si>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</si>
  <si>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</si>
  <si>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</si>
  <si>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</si>
  <si>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</si>
  <si>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</si>
  <si>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</si>
  <si>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</si>
  <si>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</si>
  <si>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</si>
  <si>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</si>
  <si>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</si>
  <si>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</si>
  <si>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</si>
  <si>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</si>
  <si>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</si>
  <si>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</si>
  <si>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</si>
  <si>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</si>
  <si>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</si>
  <si>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</si>
  <si>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</si>
  <si>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</si>
  <si>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</si>
  <si>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</si>
  <si>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</si>
  <si>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</si>
  <si>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</si>
  <si>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</si>
  <si>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</si>
  <si>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</si>
  <si>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</si>
  <si>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</si>
  <si>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</si>
  <si>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</si>
  <si>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</si>
  <si>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</si>
  <si>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</si>
  <si>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</si>
  <si>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</si>
  <si>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</si>
  <si>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</si>
  <si>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</si>
  <si>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</si>
  <si>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</si>
  <si>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</si>
  <si>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</si>
  <si>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</si>
  <si>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</si>
  <si>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</si>
  <si>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</si>
  <si>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</si>
  <si>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</si>
  <si>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</si>
  <si>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</si>
  <si>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</si>
  <si>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</si>
  <si>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</si>
  <si>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</si>
  <si>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</si>
  <si>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</si>
  <si>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</si>
  <si>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</si>
  <si>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</si>
  <si>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</si>
  <si>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</si>
  <si>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</si>
  <si>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</si>
  <si>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</si>
  <si>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</si>
  <si>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</si>
  <si>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</si>
  <si>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</si>
  <si>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</si>
  <si>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</si>
  <si>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</si>
  <si>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</si>
  <si>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</si>
  <si>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</si>
  <si>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</si>
  <si>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</si>
  <si>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</si>
  <si>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</si>
  <si>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</si>
  <si>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</si>
  <si>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</si>
  <si>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</si>
  <si>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</si>
  <si>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</si>
  <si>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</si>
  <si>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</si>
  <si>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</si>
  <si>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</si>
  <si>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</si>
  <si>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</si>
  <si>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</si>
  <si>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</si>
  <si>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</si>
  <si>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</si>
  <si>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</si>
  <si>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</si>
  <si>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</si>
  <si>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</si>
  <si>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</si>
  <si>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</si>
  <si>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</si>
  <si>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</si>
  <si>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</si>
  <si>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</si>
  <si>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</si>
  <si>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</si>
  <si>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</si>
  <si>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</si>
  <si>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</si>
  <si>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</si>
  <si>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</si>
  <si>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</si>
  <si>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</si>
  <si>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</si>
  <si>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</si>
  <si>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</si>
  <si>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</si>
  <si>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</si>
  <si>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</si>
  <si>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</si>
  <si>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</si>
  <si>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</si>
  <si>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</si>
  <si>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</si>
  <si>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</si>
  <si>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</si>
  <si>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</si>
  <si>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</si>
  <si>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</si>
  <si>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</si>
  <si>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</si>
  <si>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</si>
  <si>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</si>
  <si>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</si>
  <si>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</si>
  <si>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</si>
  <si>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</si>
  <si>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</si>
  <si>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</si>
  <si>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</si>
  <si>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</si>
  <si>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</si>
  <si>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</si>
  <si>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</si>
  <si>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</si>
  <si>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</si>
  <si>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</si>
  <si>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</si>
  <si>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</si>
  <si>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</si>
  <si>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</si>
  <si>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</si>
  <si>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</si>
  <si>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</si>
  <si>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</si>
  <si>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</si>
  <si>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</si>
  <si>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</si>
  <si>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</si>
  <si>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</si>
  <si>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</si>
  <si>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</si>
  <si>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</si>
  <si>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</si>
  <si>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</si>
  <si>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</si>
  <si>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</si>
  <si>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</si>
  <si>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</si>
  <si>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</si>
  <si>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</si>
  <si>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</si>
  <si>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</si>
  <si>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</si>
  <si>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</si>
  <si>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</si>
  <si>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</si>
  <si>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</si>
  <si>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</si>
  <si>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</si>
  <si>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</si>
  <si>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</si>
  <si>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</si>
  <si>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</si>
  <si>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</si>
  <si>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</si>
  <si>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</si>
  <si>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</si>
  <si>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</si>
  <si>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</si>
  <si>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</si>
  <si>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</si>
  <si>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</si>
  <si>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</si>
  <si>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</si>
  <si>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</si>
  <si>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</si>
  <si>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</si>
  <si>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</si>
  <si>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</si>
  <si>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</si>
  <si>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</si>
  <si>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</si>
  <si>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</si>
  <si>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</si>
  <si>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</si>
  <si>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</si>
  <si>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</si>
  <si>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</si>
  <si>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</si>
  <si>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</si>
  <si>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</si>
  <si>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</si>
  <si>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</si>
  <si>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</si>
  <si>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</si>
  <si>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</si>
  <si>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</si>
  <si>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</si>
  <si>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</si>
  <si>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</si>
  <si>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</si>
  <si>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</si>
  <si>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</si>
  <si>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</si>
  <si>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</si>
  <si>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</si>
  <si>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</si>
  <si>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</si>
  <si>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</si>
  <si>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</si>
  <si>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</si>
  <si>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</si>
  <si>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</si>
  <si>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</si>
  <si>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</si>
  <si>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</si>
  <si>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</si>
  <si>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</si>
  <si>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</si>
  <si>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</si>
  <si>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</si>
  <si>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</si>
  <si>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</si>
  <si>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</si>
  <si>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</si>
  <si>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</si>
  <si>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</si>
  <si>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</si>
  <si>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</si>
  <si>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</si>
  <si>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</si>
  <si>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</si>
  <si>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</si>
  <si>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</si>
  <si>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</si>
  <si>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</si>
  <si>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</si>
  <si>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</si>
  <si>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</si>
  <si>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</si>
  <si>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</si>
  <si>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</si>
  <si>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</si>
  <si>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</si>
  <si>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</si>
  <si>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</si>
  <si>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</si>
  <si>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</si>
  <si>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</si>
  <si>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</si>
  <si>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</si>
  <si>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</si>
  <si>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</si>
  <si>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</si>
  <si>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</si>
  <si>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</si>
  <si>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</si>
  <si>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</si>
  <si>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</si>
  <si>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</si>
  <si>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</si>
  <si>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</si>
  <si>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</si>
  <si>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</si>
  <si>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</si>
  <si>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</si>
  <si>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</si>
  <si>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</si>
  <si>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</si>
  <si>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</si>
  <si>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</si>
  <si>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</si>
  <si>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</si>
  <si>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</si>
  <si>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</si>
  <si>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</si>
  <si>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</si>
  <si>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</si>
  <si>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</si>
  <si>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</si>
  <si>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</si>
  <si>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</si>
  <si>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</si>
  <si>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</si>
  <si>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</si>
  <si>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</si>
  <si>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</si>
  <si>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</si>
  <si>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</si>
  <si>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</si>
  <si>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</si>
  <si>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</si>
  <si>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</si>
  <si>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</si>
  <si>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</si>
  <si>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</si>
  <si>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</si>
  <si>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</si>
  <si>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</si>
  <si>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</si>
  <si>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</si>
  <si>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</si>
  <si>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</si>
  <si>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</si>
  <si>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</si>
  <si>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</si>
  <si>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</si>
  <si>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</si>
  <si>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</si>
  <si>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</si>
  <si>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</si>
  <si>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</si>
  <si>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</si>
  <si>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</si>
  <si>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</si>
  <si>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</si>
  <si>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</si>
  <si>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</si>
  <si>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</si>
  <si>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</si>
  <si>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</si>
  <si>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</si>
  <si>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</si>
  <si>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</si>
  <si>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</si>
  <si>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</si>
  <si>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</si>
  <si>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</si>
  <si>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</si>
  <si>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</si>
  <si>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</si>
  <si>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</si>
  <si>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</si>
  <si>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</si>
  <si>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</si>
  <si>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</si>
  <si>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</si>
  <si>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</si>
  <si>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</si>
  <si>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</si>
  <si>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</si>
  <si>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</si>
  <si>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</si>
  <si>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</si>
  <si>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</si>
  <si>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</si>
  <si>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</si>
  <si>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</si>
  <si>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</si>
  <si>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</si>
  <si>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</si>
  <si>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</si>
  <si>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</si>
  <si>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</si>
  <si>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</si>
  <si>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</si>
  <si>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</si>
  <si>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</si>
  <si>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</si>
  <si>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</si>
  <si>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</si>
  <si>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</si>
  <si>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</si>
  <si>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</si>
  <si>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</si>
  <si>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</si>
  <si>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</si>
  <si>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</si>
  <si>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</si>
  <si>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</si>
  <si>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</si>
  <si>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</si>
  <si>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</si>
  <si>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</si>
  <si>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</si>
  <si>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</si>
  <si>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</si>
  <si>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</si>
  <si>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</si>
  <si>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</si>
  <si>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</si>
  <si>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</si>
  <si>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</si>
  <si>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</si>
  <si>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</si>
  <si>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</si>
  <si>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</si>
  <si>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</si>
  <si>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</si>
  <si>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</si>
  <si>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</si>
  <si>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</si>
  <si>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</si>
  <si>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</si>
  <si>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</si>
  <si>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</si>
  <si>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</si>
  <si>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</si>
  <si>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</si>
  <si>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</si>
  <si>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</si>
  <si>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</si>
  <si>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</si>
  <si>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</si>
  <si>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</si>
  <si>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</si>
  <si>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</si>
  <si>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</si>
  <si>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</si>
  <si>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</si>
  <si>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</si>
  <si>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</si>
  <si>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</si>
  <si>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</si>
  <si>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</si>
  <si>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</si>
  <si>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</si>
  <si>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</si>
  <si>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</si>
  <si>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</si>
  <si>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</si>
  <si>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</si>
  <si>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</si>
  <si>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</si>
  <si>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</si>
  <si>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</si>
  <si>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</si>
  <si>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</si>
  <si>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</si>
  <si>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</si>
  <si>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</si>
  <si>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</si>
  <si>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</si>
  <si>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</si>
  <si>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</si>
  <si>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</si>
  <si>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</si>
  <si>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</si>
  <si>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</si>
  <si>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</si>
  <si>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</si>
  <si>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</si>
  <si>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</si>
  <si>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</si>
  <si>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</si>
  <si>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</si>
  <si>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</si>
  <si>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</si>
  <si>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</si>
  <si>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</si>
  <si>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</si>
  <si>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</si>
  <si>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</si>
  <si>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</si>
  <si>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</si>
  <si>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</si>
  <si>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</si>
  <si>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</si>
  <si>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</si>
  <si>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</si>
  <si>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</si>
  <si>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</si>
  <si>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</si>
  <si>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</si>
  <si>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</si>
  <si>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</si>
  <si>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</si>
  <si>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</si>
  <si>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</si>
  <si>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</si>
  <si>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</si>
  <si>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</si>
  <si>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</si>
  <si>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</si>
  <si>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</si>
  <si>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</si>
  <si>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</si>
  <si>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</si>
  <si>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</si>
  <si>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</si>
  <si>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</si>
  <si>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</si>
  <si>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</si>
  <si>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</si>
  <si>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</si>
  <si>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</si>
  <si>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</si>
  <si>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</si>
  <si>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</si>
  <si>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</si>
  <si>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</si>
  <si>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</si>
  <si>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</si>
  <si>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</si>
  <si>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</si>
  <si>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</si>
  <si>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</si>
  <si>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</si>
  <si>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</si>
  <si>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</si>
  <si>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</si>
  <si>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</si>
  <si>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</si>
  <si>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</si>
  <si>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</si>
  <si>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</si>
  <si>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</si>
  <si>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</si>
  <si>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</si>
  <si>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</si>
  <si>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</si>
  <si>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</si>
  <si>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</si>
  <si>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</si>
  <si>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</si>
  <si>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</si>
  <si>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</si>
  <si>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</si>
  <si>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</si>
  <si>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</si>
  <si>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</si>
  <si>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</si>
  <si>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</si>
  <si>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</si>
  <si>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</si>
  <si>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</si>
  <si>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</si>
  <si>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</si>
  <si>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</si>
  <si>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</si>
  <si>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</si>
  <si>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</si>
  <si>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</si>
  <si>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</si>
  <si>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</si>
  <si>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</si>
  <si>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</si>
  <si>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</si>
  <si>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</si>
  <si>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</si>
  <si>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</si>
  <si>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</si>
  <si>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</si>
  <si>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</si>
  <si>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</si>
  <si>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</si>
  <si>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</si>
  <si>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</si>
  <si>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</si>
  <si>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</si>
  <si>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</si>
  <si>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</si>
  <si>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</si>
  <si>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</si>
  <si>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</si>
  <si>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</si>
  <si>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</si>
  <si>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</si>
  <si>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</si>
  <si>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</si>
  <si>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</si>
  <si>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</si>
  <si>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</si>
  <si>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</si>
  <si>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</si>
  <si>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</si>
  <si>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</si>
  <si>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</si>
  <si>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</si>
  <si>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</si>
  <si>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</si>
  <si>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</si>
  <si>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</si>
  <si>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</si>
  <si>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</si>
  <si>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</si>
  <si>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</si>
  <si>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</si>
  <si>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</si>
  <si>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</si>
  <si>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</si>
  <si>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</si>
  <si>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</si>
  <si>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</si>
  <si>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</si>
  <si>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</si>
  <si>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</si>
  <si>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</si>
  <si>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</si>
  <si>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</si>
  <si>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</si>
  <si>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</si>
  <si>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</si>
  <si>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</si>
  <si>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</si>
  <si>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</si>
  <si>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</si>
  <si>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</si>
  <si>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</si>
  <si>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</si>
  <si>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</si>
  <si>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</si>
  <si>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</si>
  <si>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</si>
  <si>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</si>
  <si>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</si>
  <si>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</si>
  <si>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</si>
  <si>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</si>
  <si>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</si>
  <si>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</si>
  <si>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</si>
  <si>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</si>
  <si>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</si>
  <si>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</si>
  <si>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</si>
  <si>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</si>
  <si>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</si>
  <si>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</si>
  <si>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</si>
  <si>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</si>
  <si>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</si>
  <si>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</si>
  <si>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</si>
  <si>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</si>
  <si>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</si>
  <si>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</si>
  <si>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</si>
  <si>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</si>
  <si>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</si>
  <si>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</si>
  <si>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</si>
  <si>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</si>
  <si>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</si>
  <si>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</si>
  <si>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</si>
  <si>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</si>
  <si>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</si>
  <si>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</si>
  <si>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</si>
  <si>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</si>
  <si>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</si>
  <si>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</si>
  <si>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</si>
  <si>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</si>
  <si>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</si>
  <si>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</si>
  <si>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</si>
  <si>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</si>
  <si>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</si>
  <si>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</si>
  <si>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</si>
  <si>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</si>
  <si>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</si>
  <si>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</si>
  <si>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</si>
  <si>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</si>
  <si>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</si>
  <si>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</si>
  <si>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</si>
  <si>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</si>
  <si>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</si>
  <si>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</si>
  <si>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</si>
  <si>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</si>
  <si>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</si>
  <si>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</si>
  <si>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</si>
  <si>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</si>
  <si>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</si>
  <si>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</si>
  <si>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</si>
  <si>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</si>
  <si>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</si>
  <si>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</si>
  <si>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</si>
  <si>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</si>
  <si>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</si>
  <si>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</si>
  <si>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</si>
  <si>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</si>
  <si>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</si>
  <si>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</si>
  <si>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</si>
  <si>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</si>
  <si>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</si>
  <si>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</si>
  <si>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</si>
  <si>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</si>
  <si>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</si>
  <si>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</si>
  <si>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</si>
  <si>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</si>
  <si>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</si>
  <si>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</si>
  <si>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</si>
  <si>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</si>
  <si>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</si>
  <si>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</si>
  <si>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</si>
  <si>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</si>
  <si>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</si>
  <si>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</si>
  <si>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</si>
  <si>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</si>
  <si>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</si>
  <si>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</si>
  <si>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</si>
  <si>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</si>
  <si>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</si>
  <si>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</si>
  <si>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</si>
  <si>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</si>
  <si>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</si>
  <si>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</si>
  <si>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</si>
  <si>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</si>
  <si>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</si>
  <si>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</si>
  <si>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</si>
  <si>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</si>
  <si>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</si>
  <si>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</si>
  <si>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</si>
  <si>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</si>
  <si>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</si>
  <si>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</si>
  <si>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</si>
  <si>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</si>
  <si>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</si>
  <si>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</si>
  <si>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</si>
  <si>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</si>
  <si>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</si>
  <si>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</si>
  <si>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</si>
  <si>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</si>
  <si>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</si>
  <si>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</si>
  <si>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</si>
  <si>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</si>
  <si>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</si>
  <si>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</si>
  <si>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</si>
  <si>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</si>
  <si>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</si>
  <si>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</si>
  <si>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</si>
  <si>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</si>
  <si>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</si>
  <si>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</si>
  <si>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</si>
  <si>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</si>
  <si>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</si>
  <si>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</si>
  <si>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</si>
  <si>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</si>
  <si>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</si>
  <si>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</si>
  <si>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</si>
  <si>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</si>
  <si>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</si>
  <si>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</si>
  <si>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</si>
  <si>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</si>
  <si>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</si>
  <si>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</si>
  <si>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</si>
  <si>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</si>
  <si>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</si>
  <si>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</si>
  <si>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</si>
  <si>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</si>
  <si>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</si>
  <si>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</si>
  <si>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</si>
  <si>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</si>
  <si>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</si>
  <si>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</si>
  <si>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</si>
  <si>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</si>
  <si>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</si>
  <si>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</si>
  <si>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</si>
  <si>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</si>
  <si>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</si>
  <si>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</si>
  <si>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</si>
  <si>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</si>
  <si>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</si>
  <si>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</si>
  <si>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</si>
  <si>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</si>
  <si>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</si>
  <si>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</si>
  <si>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</si>
  <si>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</si>
  <si>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</si>
  <si>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</si>
  <si>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</si>
  <si>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</si>
  <si>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</si>
  <si>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</si>
  <si>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</si>
  <si>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</si>
  <si>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</si>
  <si>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</si>
  <si>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</si>
  <si>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</si>
  <si>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</si>
  <si>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</si>
  <si>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</si>
  <si>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</si>
  <si>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</si>
  <si>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</si>
  <si>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</si>
  <si>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</si>
  <si>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</si>
  <si>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</si>
  <si>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</si>
  <si>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</si>
  <si>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</si>
  <si>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</si>
  <si>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</si>
  <si>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</si>
  <si>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</si>
  <si>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</si>
  <si>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</si>
  <si>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</si>
  <si>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</si>
  <si>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</si>
  <si>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</si>
  <si>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</si>
  <si>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</si>
  <si>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</si>
  <si>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</si>
  <si>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</si>
  <si>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</si>
  <si>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</si>
  <si>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</si>
  <si>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</si>
  <si>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</si>
  <si>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</si>
  <si>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</si>
  <si>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</si>
  <si>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</si>
  <si>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</si>
  <si>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</si>
  <si>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</si>
  <si>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</si>
  <si>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</si>
  <si>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</si>
  <si>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</si>
  <si>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</si>
  <si>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</si>
  <si>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</si>
  <si>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</si>
  <si>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</si>
  <si>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</si>
  <si>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</si>
  <si>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</si>
  <si>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</si>
  <si>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</si>
  <si>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</si>
  <si>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</si>
  <si>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</si>
  <si>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</si>
  <si>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</si>
  <si>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</si>
  <si>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</si>
  <si>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</si>
  <si>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</si>
  <si>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</si>
  <si>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</si>
  <si>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</si>
  <si>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</si>
  <si>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</si>
  <si>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</si>
  <si>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</si>
  <si>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</si>
  <si>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</si>
  <si>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</si>
  <si>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</si>
  <si>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</si>
  <si>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</si>
  <si>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</si>
  <si>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</si>
  <si>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</si>
  <si>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</si>
  <si>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</si>
  <si>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</si>
  <si>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</si>
  <si>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</si>
  <si>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</si>
  <si>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</si>
  <si>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</si>
  <si>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</si>
  <si>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</si>
  <si>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</si>
  <si>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</si>
  <si>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</si>
  <si>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</si>
  <si>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</si>
  <si>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</si>
  <si>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</si>
  <si>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</si>
  <si>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</si>
  <si>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</si>
  <si>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</si>
  <si>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</si>
  <si>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</si>
  <si>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</si>
  <si>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</si>
  <si>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</si>
  <si>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</si>
  <si>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</si>
  <si>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</si>
  <si>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</si>
  <si>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</si>
  <si>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</si>
  <si>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</si>
  <si>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</si>
  <si>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</si>
  <si>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</si>
  <si>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</si>
  <si>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</si>
  <si>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</si>
  <si>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</si>
  <si>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</si>
  <si>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</si>
  <si>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</si>
  <si>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</si>
  <si>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</si>
  <si>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</si>
  <si>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</si>
  <si>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</si>
  <si>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</si>
  <si>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</si>
  <si>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</si>
  <si>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</si>
  <si>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</si>
  <si>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</si>
  <si>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</si>
  <si>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</si>
  <si>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</si>
  <si>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</si>
  <si>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</si>
  <si>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</si>
  <si>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</si>
  <si>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</si>
  <si>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</si>
  <si>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</si>
  <si>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</si>
  <si>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</si>
  <si>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</si>
  <si>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</si>
  <si>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</si>
  <si>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</si>
  <si>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</si>
  <si>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</si>
  <si>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</si>
  <si>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</si>
  <si>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</si>
  <si>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</si>
  <si>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</si>
  <si>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</si>
  <si>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</si>
  <si>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</si>
  <si>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</si>
  <si>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</si>
  <si>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</si>
  <si>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</si>
  <si>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</si>
  <si>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</si>
  <si>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</si>
  <si>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</si>
  <si>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</si>
  <si>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</si>
  <si>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</si>
  <si>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</si>
  <si>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</si>
  <si>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</si>
  <si>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</si>
  <si>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</si>
  <si>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</si>
  <si>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</si>
  <si>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</si>
  <si>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</si>
  <si>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</si>
  <si>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</si>
  <si>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</si>
  <si>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</si>
  <si>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</si>
  <si>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</si>
  <si>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</si>
  <si>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</si>
  <si>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</si>
  <si>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</si>
  <si>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</si>
  <si>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</si>
  <si>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</si>
  <si>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</si>
  <si>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</si>
  <si>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</si>
  <si>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</si>
  <si>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</si>
  <si>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</si>
  <si>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</si>
  <si>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</si>
  <si>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</si>
  <si>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</si>
  <si>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</si>
  <si>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</si>
  <si>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</si>
  <si>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</si>
  <si>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</si>
  <si>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</si>
  <si>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</si>
  <si>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</si>
  <si>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</si>
  <si>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</si>
  <si>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</si>
  <si>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</si>
  <si>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</si>
  <si>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</si>
  <si>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</si>
  <si>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</si>
  <si>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</si>
  <si>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</si>
  <si>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</si>
  <si>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</si>
  <si>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</si>
  <si>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</si>
  <si>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</si>
  <si>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</si>
  <si>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</si>
  <si>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</si>
  <si>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</si>
  <si>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</si>
  <si>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</si>
  <si>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</si>
  <si>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</si>
  <si>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</si>
  <si>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</si>
  <si>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</si>
  <si>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</si>
  <si>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</si>
  <si>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</si>
  <si>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</si>
  <si>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</si>
  <si>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</si>
  <si>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</si>
  <si>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</si>
  <si>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</si>
  <si>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</si>
  <si>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</si>
  <si>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</si>
  <si>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</si>
  <si>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</si>
  <si>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</si>
  <si>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</si>
  <si>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</si>
  <si>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</si>
  <si>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</si>
  <si>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</si>
  <si>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</si>
  <si>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</si>
  <si>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</si>
  <si>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</si>
  <si>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</si>
  <si>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</si>
  <si>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</si>
  <si>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</si>
  <si>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</si>
  <si>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</si>
  <si>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</si>
  <si>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</si>
  <si>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</si>
  <si>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</si>
  <si>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</si>
  <si>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</si>
  <si>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</si>
  <si>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</si>
  <si>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</si>
  <si>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</si>
  <si>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</si>
  <si>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</si>
  <si>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</si>
  <si>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</si>
  <si>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</si>
  <si>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</si>
  <si>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</si>
  <si>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</si>
  <si>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</si>
  <si>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</si>
  <si>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</si>
  <si>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</si>
  <si>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</si>
  <si>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</si>
  <si>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</si>
  <si>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</si>
  <si>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</si>
  <si>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</si>
  <si>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</si>
  <si>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</si>
  <si>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</si>
  <si>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</si>
  <si>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</si>
  <si>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</si>
  <si>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</si>
  <si>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</si>
  <si>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</si>
  <si>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</si>
  <si>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</si>
  <si>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</si>
  <si>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</si>
  <si>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</si>
  <si>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</si>
  <si>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</si>
  <si>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</si>
  <si>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</si>
  <si>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</si>
  <si>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</si>
  <si>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</si>
  <si>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</si>
  <si>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</si>
  <si>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</si>
  <si>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</si>
  <si>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</si>
  <si>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</si>
  <si>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</si>
  <si>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</si>
  <si>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</si>
  <si>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</si>
  <si>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</si>
  <si>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</si>
  <si>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</si>
  <si>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</si>
  <si>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</si>
  <si>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</si>
  <si>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</si>
  <si>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</si>
  <si>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</si>
  <si>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</si>
  <si>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</si>
  <si>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</si>
  <si>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</si>
  <si>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</si>
  <si>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</si>
  <si>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</si>
  <si>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</si>
  <si>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</si>
  <si>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</si>
  <si>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</si>
  <si>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</si>
  <si>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</si>
  <si>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</si>
  <si>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</si>
  <si>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</si>
  <si>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</si>
  <si>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</si>
  <si>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</si>
  <si>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</si>
  <si>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</si>
  <si>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</si>
  <si>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</si>
  <si>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</si>
  <si>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</si>
  <si>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</si>
  <si>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</si>
  <si>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</si>
  <si>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</si>
  <si>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</si>
  <si>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</si>
  <si>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</si>
  <si>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</si>
  <si>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</si>
  <si>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</si>
  <si>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</si>
  <si>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</si>
  <si>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</si>
  <si>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</si>
  <si>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</si>
  <si>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</si>
  <si>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</si>
  <si>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</si>
  <si>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</si>
  <si>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</si>
  <si>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</si>
  <si>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</si>
  <si>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</si>
  <si>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</si>
  <si>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</si>
  <si>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</si>
  <si>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</si>
  <si>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</si>
  <si>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</si>
  <si>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</si>
  <si>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</si>
  <si>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</si>
  <si>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</si>
  <si>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</si>
  <si>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</si>
  <si>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</si>
  <si>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</si>
  <si>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</si>
  <si>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</si>
  <si>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</si>
  <si>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</si>
  <si>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</si>
  <si>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</si>
  <si>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</si>
  <si>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</si>
  <si>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</si>
  <si>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</si>
  <si>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</si>
  <si>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</si>
  <si>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</si>
  <si>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</si>
  <si>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</si>
  <si>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</si>
  <si>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</si>
  <si>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</si>
  <si>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</si>
  <si>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</si>
  <si>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</si>
  <si>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</si>
  <si>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</si>
  <si>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</si>
  <si>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</si>
  <si>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</si>
  <si>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</si>
  <si>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</si>
  <si>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</si>
  <si>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</si>
  <si>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</si>
  <si>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</si>
  <si>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</si>
  <si>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</si>
  <si>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</si>
  <si>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</si>
  <si>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</si>
  <si>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</si>
  <si>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</si>
  <si>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</si>
  <si>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</si>
  <si>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</si>
  <si>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</si>
  <si>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</si>
  <si>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</si>
  <si>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</si>
  <si>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</si>
  <si>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</si>
  <si>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</si>
  <si>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</si>
  <si>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</si>
  <si>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</si>
  <si>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</si>
  <si>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</si>
  <si>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</si>
  <si>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</si>
  <si>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</si>
  <si>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</si>
  <si>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</si>
  <si>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</si>
  <si>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</si>
  <si>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</si>
  <si>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</si>
  <si>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</si>
  <si>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</si>
  <si>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</si>
  <si>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</si>
  <si>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</si>
  <si>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</si>
  <si>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</si>
  <si>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</si>
  <si>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</si>
  <si>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</si>
  <si>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</si>
  <si>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</si>
  <si>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</si>
  <si>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</si>
  <si>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</si>
  <si>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</si>
  <si>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</si>
  <si>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</si>
  <si>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</si>
  <si>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</si>
  <si>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</si>
  <si>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</si>
  <si>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</si>
  <si>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</si>
  <si>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</si>
  <si>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</si>
  <si>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</si>
  <si>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</si>
  <si>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</si>
  <si>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</si>
  <si>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</si>
  <si>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</si>
  <si>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</si>
  <si>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</si>
  <si>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</si>
  <si>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</si>
  <si>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</si>
  <si>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</si>
  <si>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</si>
  <si>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</si>
  <si>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</si>
  <si>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</si>
  <si>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</si>
  <si>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</si>
  <si>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</si>
  <si>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</si>
  <si>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</si>
  <si>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</si>
  <si>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</si>
  <si>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</si>
  <si>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</si>
  <si>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</si>
  <si>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</si>
  <si>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</si>
  <si>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</si>
  <si>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</si>
  <si>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</si>
  <si>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</si>
  <si>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</si>
  <si>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</si>
  <si>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</si>
  <si>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</si>
  <si>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</si>
  <si>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</si>
  <si>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</si>
  <si>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</si>
  <si>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</si>
  <si>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</si>
  <si>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</si>
  <si>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</si>
  <si>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</si>
  <si>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</si>
  <si>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</si>
  <si>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</si>
  <si>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</si>
  <si>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</si>
  <si>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</si>
  <si>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</si>
  <si>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</si>
  <si>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</si>
  <si>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</si>
  <si>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</si>
  <si>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</si>
  <si>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</si>
  <si>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</si>
  <si>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</si>
  <si>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</si>
  <si>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</si>
  <si>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</si>
  <si>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</si>
  <si>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</si>
  <si>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</si>
  <si>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</si>
  <si>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</si>
  <si>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</si>
  <si>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</si>
  <si>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</si>
  <si>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</si>
  <si>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</si>
  <si>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</si>
  <si>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</si>
  <si>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</si>
  <si>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</si>
  <si>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</si>
  <si>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</si>
  <si>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</si>
  <si>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</si>
  <si>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</si>
  <si>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</si>
  <si>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</si>
  <si>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</si>
  <si>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</si>
  <si>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</si>
  <si>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</si>
  <si>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</si>
  <si>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</si>
  <si>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</si>
  <si>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</si>
  <si>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</si>
  <si>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</si>
  <si>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</si>
  <si>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</si>
  <si>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</si>
  <si>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</si>
  <si>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</si>
  <si>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</si>
  <si>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</si>
  <si>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</si>
  <si>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</si>
  <si>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</si>
  <si>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</si>
  <si>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</si>
  <si>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</si>
  <si>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</si>
  <si>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</si>
  <si>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</si>
  <si>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</si>
  <si>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</si>
  <si>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</si>
  <si>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</si>
  <si>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</si>
  <si>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</si>
  <si>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</si>
  <si>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</si>
  <si>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</si>
  <si>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</si>
  <si>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</si>
  <si>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</si>
  <si>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</si>
  <si>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</si>
  <si>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</si>
  <si>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</si>
  <si>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</si>
  <si>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</si>
  <si>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</si>
  <si>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</si>
  <si>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</si>
  <si>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</si>
  <si>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</si>
  <si>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</si>
  <si>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</si>
  <si>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</si>
  <si>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</si>
  <si>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</si>
  <si>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</si>
  <si>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</si>
  <si>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</si>
  <si>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</si>
  <si>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</si>
  <si>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</si>
  <si>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</si>
  <si>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</si>
  <si>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</si>
  <si>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</si>
  <si>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</si>
  <si>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</si>
  <si>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</si>
  <si>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</si>
  <si>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</si>
  <si>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</si>
  <si>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</si>
  <si>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</si>
  <si>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</si>
  <si>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</si>
  <si>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</si>
  <si>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</si>
  <si>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</si>
  <si>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</si>
  <si>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</si>
  <si>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</si>
  <si>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</si>
  <si>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</si>
  <si>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</si>
  <si>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</si>
  <si>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</si>
  <si>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</si>
  <si>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</si>
  <si>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</si>
  <si>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</si>
  <si>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</si>
  <si>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</si>
  <si>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</si>
  <si>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</si>
  <si>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</si>
  <si>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</si>
  <si>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</si>
  <si>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</si>
  <si>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</si>
  <si>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</si>
  <si>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</si>
  <si>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</si>
  <si>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</si>
  <si>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</si>
  <si>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</si>
  <si>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</si>
  <si>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</si>
  <si>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</si>
  <si>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</si>
  <si>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</si>
  <si>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</si>
  <si>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</si>
  <si>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</si>
  <si>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</si>
  <si>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</si>
  <si>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</si>
  <si>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</si>
  <si>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</si>
  <si>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</si>
  <si>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</si>
  <si>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</si>
  <si>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</si>
  <si>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</si>
  <si>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</si>
  <si>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</si>
  <si>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</si>
  <si>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</si>
  <si>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</si>
  <si>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</si>
  <si>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</si>
  <si>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</si>
  <si>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</si>
  <si>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</si>
  <si>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</si>
  <si>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</si>
  <si>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</si>
  <si>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</si>
  <si>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</si>
  <si>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</si>
  <si>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</si>
  <si>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</si>
  <si>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</si>
  <si>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</si>
  <si>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</si>
  <si>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</si>
  <si>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</si>
  <si>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</si>
  <si>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</si>
  <si>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</si>
  <si>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</si>
  <si>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</si>
  <si>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</si>
  <si>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</si>
  <si>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</si>
  <si>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</si>
  <si>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</si>
  <si>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</si>
  <si>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</si>
  <si>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</si>
  <si>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</si>
  <si>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</si>
  <si>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</si>
  <si>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</si>
  <si>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</si>
  <si>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</si>
  <si>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</si>
  <si>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</si>
  <si>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</si>
  <si>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</si>
  <si>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</si>
  <si>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</si>
  <si>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</si>
  <si>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</si>
  <si>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</si>
  <si>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</si>
  <si>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</si>
  <si>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</si>
  <si>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</si>
  <si>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</si>
  <si>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</si>
  <si>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</si>
  <si>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</si>
  <si>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</si>
  <si>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</si>
  <si>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</si>
  <si>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</si>
  <si>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</si>
  <si>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</si>
  <si>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</si>
  <si>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</si>
  <si>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</si>
  <si>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</si>
  <si>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</si>
  <si>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</si>
  <si>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</si>
  <si>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</si>
  <si>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</si>
  <si>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</si>
  <si>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</si>
  <si>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</si>
  <si>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</si>
  <si>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</si>
  <si>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</si>
  <si>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</si>
  <si>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</si>
  <si>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</si>
  <si>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</si>
  <si>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</si>
  <si>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</si>
  <si>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</si>
  <si>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</si>
  <si>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</si>
  <si>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</si>
  <si>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</si>
  <si>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</si>
  <si>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</si>
  <si>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</si>
  <si>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</si>
  <si>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</si>
  <si>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</si>
  <si>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</si>
  <si>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</si>
  <si>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</si>
  <si>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</si>
  <si>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</si>
  <si>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</si>
  <si>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</si>
  <si>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</si>
  <si>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</si>
  <si>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</si>
  <si>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</si>
  <si>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</si>
  <si>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</si>
  <si>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</si>
  <si>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</si>
  <si>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</si>
  <si>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</si>
  <si>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</si>
  <si>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</si>
  <si>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</si>
  <si>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</si>
  <si>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</si>
  <si>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</si>
  <si>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</si>
  <si>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</si>
  <si>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</si>
  <si>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</si>
  <si>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</si>
  <si>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</si>
  <si>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</si>
  <si>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</si>
  <si>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</si>
  <si>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</si>
  <si>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</si>
  <si>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</si>
  <si>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</si>
  <si>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</si>
  <si>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</si>
  <si>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</si>
  <si>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</si>
  <si>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</si>
  <si>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</si>
  <si>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</si>
  <si>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</si>
  <si>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</si>
  <si>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</si>
  <si>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</si>
  <si>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</si>
  <si>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</si>
  <si>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</si>
  <si>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</si>
  <si>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</si>
  <si>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</si>
  <si>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</si>
  <si>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</si>
  <si>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</si>
  <si>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</si>
  <si>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</si>
  <si>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</si>
  <si>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</si>
  <si>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</si>
  <si>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</si>
  <si>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</si>
  <si>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</si>
  <si>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</si>
  <si>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</si>
  <si>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</si>
  <si>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</si>
  <si>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</si>
  <si>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</si>
  <si>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</si>
  <si>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</si>
  <si>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</si>
  <si>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</si>
  <si>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</si>
  <si>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</si>
  <si>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</si>
  <si>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</si>
  <si>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</si>
  <si>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</si>
  <si>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</si>
  <si>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</si>
  <si>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</si>
  <si>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</si>
  <si>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</si>
  <si>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</si>
  <si>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</si>
  <si>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</si>
  <si>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</si>
  <si>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</si>
  <si>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</si>
  <si>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</si>
  <si>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</si>
  <si>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</si>
  <si>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</si>
  <si>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</si>
  <si>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</si>
  <si>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</si>
  <si>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</si>
  <si>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</si>
  <si>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</si>
  <si>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</si>
  <si>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</si>
  <si>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</si>
  <si>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</si>
  <si>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</si>
  <si>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</si>
  <si>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</si>
  <si>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</si>
  <si>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</si>
  <si>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</si>
  <si>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</si>
  <si>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</si>
  <si>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</si>
  <si>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</si>
  <si>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</si>
  <si>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</si>
  <si>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</si>
  <si>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</si>
  <si>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</si>
  <si>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</si>
  <si>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</si>
  <si>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</si>
  <si>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</si>
  <si>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</si>
  <si>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</si>
  <si>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</si>
  <si>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</si>
  <si>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</si>
  <si>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</si>
  <si>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</si>
  <si>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</si>
  <si>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</si>
  <si>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</si>
  <si>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</si>
  <si>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</si>
  <si>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</si>
  <si>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</si>
  <si>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</si>
  <si>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</si>
  <si>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</si>
  <si>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</si>
  <si>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</si>
  <si>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</si>
  <si>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</si>
  <si>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</si>
  <si>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</si>
  <si>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</si>
  <si>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</si>
  <si>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</si>
  <si>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</si>
  <si>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</si>
  <si>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</si>
  <si>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</si>
  <si>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</si>
  <si>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</si>
  <si>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</si>
  <si>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</si>
  <si>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</si>
  <si>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</si>
  <si>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</si>
  <si>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</si>
  <si>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</si>
  <si>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</si>
  <si>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</si>
  <si>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</si>
  <si>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</si>
  <si>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</si>
  <si>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</si>
  <si>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</si>
  <si>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</si>
  <si>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</si>
  <si>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</si>
  <si>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</si>
  <si>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</si>
  <si>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</si>
  <si>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</si>
  <si>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</si>
  <si>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</si>
  <si>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</si>
  <si>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</si>
  <si>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</si>
  <si>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</si>
  <si>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</si>
  <si>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</si>
  <si>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</si>
  <si>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</si>
  <si>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</si>
  <si>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</si>
  <si>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</si>
  <si>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</si>
  <si>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</si>
  <si>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</si>
  <si>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</si>
  <si>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</si>
  <si>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</si>
  <si>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</si>
  <si>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</si>
  <si>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</si>
  <si>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</si>
  <si>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</si>
  <si>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</si>
  <si>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</si>
  <si>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</si>
  <si>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</si>
  <si>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</si>
  <si>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</si>
  <si>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</si>
  <si>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</si>
  <si>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</si>
  <si>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</si>
  <si>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</si>
  <si>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</si>
  <si>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</si>
  <si>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</si>
  <si>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</si>
  <si>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</si>
  <si>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</si>
  <si>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</si>
  <si>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</si>
  <si>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</si>
  <si>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</si>
  <si>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</si>
  <si>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</si>
  <si>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</si>
  <si>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</si>
  <si>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</si>
  <si>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</si>
  <si>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</si>
  <si>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</si>
  <si>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</si>
  <si>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</si>
  <si>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</si>
  <si>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</si>
  <si>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</si>
  <si>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</si>
  <si>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</si>
  <si>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</si>
  <si>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</si>
  <si>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</si>
  <si>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</si>
  <si>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</si>
  <si>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</si>
  <si>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</si>
  <si>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</si>
  <si>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</si>
  <si>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</si>
  <si>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</si>
  <si>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</si>
  <si>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</si>
  <si>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</si>
  <si>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</si>
  <si>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</si>
  <si>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</si>
  <si>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</si>
  <si>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</si>
  <si>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</si>
  <si>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</si>
  <si>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</si>
  <si>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</si>
  <si>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</si>
  <si>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</si>
  <si>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</si>
  <si>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</si>
  <si>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</si>
  <si>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</si>
  <si>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</si>
  <si>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</si>
  <si>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</si>
  <si>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</si>
  <si>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</si>
  <si>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</si>
  <si>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</si>
  <si>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</si>
  <si>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</si>
  <si>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</si>
  <si>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</si>
  <si>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</si>
  <si>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</si>
  <si>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</si>
  <si>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</si>
  <si>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</si>
  <si>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</si>
  <si>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</si>
  <si>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</si>
  <si>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</si>
  <si>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</si>
  <si>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</si>
  <si>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</si>
  <si>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</si>
  <si>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</si>
  <si>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</si>
  <si>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</si>
  <si>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</si>
  <si>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</si>
  <si>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</si>
  <si>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</si>
  <si>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</si>
  <si>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</si>
  <si>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</si>
  <si>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</si>
  <si>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</si>
  <si>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</si>
  <si>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</si>
  <si>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</si>
  <si>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</si>
  <si>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</si>
  <si>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</si>
  <si>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</si>
  <si>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</si>
  <si>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</si>
  <si>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</si>
  <si>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</si>
  <si>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</si>
  <si>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</si>
  <si>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</si>
  <si>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</si>
  <si>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</si>
  <si>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</si>
  <si>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</si>
  <si>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</si>
  <si>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</si>
  <si>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</si>
  <si>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</si>
  <si>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</si>
  <si>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</si>
  <si>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</si>
  <si>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</si>
  <si>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</si>
  <si>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</si>
  <si>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</si>
  <si>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</si>
  <si>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</si>
  <si>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</si>
  <si>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</si>
  <si>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</si>
  <si>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</si>
  <si>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</si>
  <si>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</si>
  <si>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</si>
  <si>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</si>
  <si>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</si>
  <si>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</si>
  <si>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</si>
  <si>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</si>
  <si>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</si>
  <si>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</si>
  <si>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</si>
  <si>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</si>
  <si>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</si>
  <si>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</si>
  <si>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</si>
  <si>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</si>
  <si>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</si>
  <si>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</si>
  <si>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</si>
  <si>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</si>
  <si>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</si>
  <si>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</si>
  <si>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</si>
  <si>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</si>
  <si>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</si>
  <si>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</si>
  <si>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</si>
  <si>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</si>
  <si>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</si>
  <si>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</si>
  <si>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</si>
  <si>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</si>
  <si>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</si>
  <si>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</si>
  <si>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</si>
  <si>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</si>
  <si>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</si>
  <si>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</si>
  <si>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</si>
  <si>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</si>
  <si>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</si>
  <si>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</si>
  <si>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</si>
  <si>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</si>
  <si>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</si>
  <si>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</si>
  <si>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</si>
  <si>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</si>
  <si>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</si>
  <si>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</si>
  <si>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</si>
  <si>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</si>
  <si>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</si>
  <si>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</si>
  <si>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</si>
  <si>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</si>
  <si>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</si>
  <si>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</si>
  <si>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</si>
  <si>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</si>
  <si>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</si>
  <si>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</si>
  <si>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</si>
  <si>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</si>
  <si>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</si>
  <si>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</si>
  <si>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</si>
  <si>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</si>
  <si>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</si>
  <si>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</si>
  <si>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</si>
  <si>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</si>
  <si>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</si>
  <si>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</si>
  <si>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</si>
  <si>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</si>
  <si>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</si>
  <si>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</si>
  <si>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</si>
  <si>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</si>
  <si>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</si>
  <si>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</si>
  <si>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</si>
  <si>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</si>
  <si>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</si>
  <si>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</si>
  <si>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</si>
  <si>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</si>
  <si>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</si>
  <si>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</si>
  <si>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</si>
  <si>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</si>
  <si>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</si>
  <si>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</si>
  <si>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</si>
  <si>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</si>
  <si>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</si>
  <si>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</si>
  <si>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</si>
  <si>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</si>
  <si>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</si>
  <si>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</si>
  <si>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</si>
  <si>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</si>
  <si>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</si>
  <si>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</si>
  <si>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</si>
  <si>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</si>
  <si>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</si>
  <si>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</si>
  <si>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</si>
  <si>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</si>
  <si>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</si>
  <si>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</si>
  <si>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</si>
  <si>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</si>
  <si>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</si>
  <si>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</si>
  <si>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</si>
  <si>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</si>
  <si>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</si>
  <si>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</si>
  <si>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</si>
  <si>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</si>
  <si>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</si>
  <si>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</si>
  <si>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</si>
  <si>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</si>
  <si>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</si>
  <si>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</si>
  <si>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</si>
  <si>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</si>
  <si>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</si>
  <si>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</si>
  <si>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</si>
  <si>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</si>
  <si>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</si>
  <si>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</si>
  <si>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</si>
  <si>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</si>
  <si>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</si>
  <si>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</si>
  <si>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</si>
  <si>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</si>
  <si>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</si>
  <si>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</si>
  <si>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</si>
  <si>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</si>
  <si>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</si>
  <si>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</si>
  <si>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</si>
  <si>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</si>
  <si>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</si>
  <si>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</si>
  <si>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</si>
  <si>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</si>
  <si>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</si>
  <si>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</si>
  <si>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</si>
  <si>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</si>
  <si>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</si>
  <si>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</si>
  <si>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</si>
  <si>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</si>
  <si>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</si>
  <si>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</si>
  <si>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</si>
  <si>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</si>
  <si>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</si>
  <si>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</si>
  <si>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</si>
  <si>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</si>
  <si>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</si>
  <si>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</si>
  <si>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</si>
  <si>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</si>
  <si>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</si>
  <si>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</si>
  <si>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</si>
  <si>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</si>
  <si>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</si>
  <si>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</si>
  <si>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</si>
  <si>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</si>
  <si>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</si>
  <si>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</si>
  <si>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</si>
  <si>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</si>
  <si>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</si>
  <si>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</si>
  <si>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</si>
  <si>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</si>
  <si>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</si>
  <si>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</si>
  <si>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</si>
  <si>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</si>
  <si>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</si>
  <si>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</si>
  <si>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</si>
  <si>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</si>
  <si>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</si>
  <si>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</si>
  <si>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</si>
  <si>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</si>
  <si>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</si>
  <si>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</si>
  <si>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</si>
  <si>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</si>
  <si>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</si>
  <si>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</si>
  <si>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</si>
  <si>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</si>
  <si>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</si>
  <si>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</si>
  <si>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</si>
  <si>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</si>
  <si>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</si>
  <si>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</si>
  <si>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</si>
  <si>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</si>
  <si>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</si>
  <si>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</si>
  <si>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</si>
  <si>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</si>
  <si>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</si>
  <si>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</si>
  <si>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</si>
  <si>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</si>
  <si>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</si>
  <si>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</si>
  <si>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</si>
  <si>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</si>
  <si>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</si>
  <si>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</si>
  <si>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</si>
  <si>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</si>
  <si>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</si>
  <si>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</si>
  <si>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</si>
  <si>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</si>
  <si>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</si>
  <si>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</si>
  <si>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</si>
  <si>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</si>
  <si>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</si>
  <si>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</si>
  <si>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</si>
  <si>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</si>
  <si>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</si>
  <si>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</si>
  <si>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</si>
  <si>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</si>
  <si>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</si>
  <si>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</si>
  <si>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</si>
  <si>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</si>
  <si>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</si>
  <si>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</si>
  <si>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</si>
  <si>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</si>
  <si>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</si>
  <si>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</si>
  <si>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</si>
  <si>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</si>
  <si>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</si>
  <si>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</si>
  <si>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</si>
  <si>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</si>
  <si>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</si>
  <si>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</si>
  <si>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</si>
  <si>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</si>
  <si>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</si>
  <si>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</si>
  <si>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</si>
  <si>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</si>
  <si>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</si>
  <si>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</si>
  <si>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</si>
  <si>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</si>
  <si>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</si>
  <si>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</si>
  <si>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</si>
  <si>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</si>
  <si>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</si>
  <si>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</si>
  <si>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</si>
  <si>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</si>
  <si>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</si>
  <si>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</si>
  <si>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</si>
  <si>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</si>
  <si>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</si>
  <si>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</si>
  <si>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</si>
  <si>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</si>
  <si>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</si>
  <si>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</si>
  <si>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</si>
  <si>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</si>
  <si>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</si>
  <si>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</si>
  <si>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</si>
  <si>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</si>
  <si>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</si>
  <si>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</si>
  <si>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</si>
  <si>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</si>
  <si>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</si>
  <si>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</si>
  <si>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</si>
  <si>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</si>
  <si>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</si>
  <si>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</si>
  <si>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</si>
  <si>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</si>
  <si>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</si>
  <si>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</si>
  <si>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</si>
  <si>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</si>
  <si>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</si>
  <si>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</si>
  <si>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</si>
  <si>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</si>
  <si>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</si>
  <si>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</si>
  <si>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</si>
  <si>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</si>
  <si>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</si>
  <si>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</si>
  <si>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</si>
  <si>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</si>
  <si>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</si>
  <si>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</si>
  <si>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</si>
  <si>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</si>
  <si>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</si>
  <si>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</si>
  <si>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</si>
  <si>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</si>
  <si>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</si>
  <si>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</si>
  <si>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</si>
  <si>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</si>
  <si>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</si>
  <si>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</si>
  <si>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</si>
  <si>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</si>
  <si>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</si>
  <si>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</si>
  <si>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</si>
  <si>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</si>
  <si>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</si>
  <si>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</si>
  <si>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</si>
  <si>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</si>
  <si>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</si>
  <si>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</si>
  <si>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</si>
  <si>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</si>
  <si>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</si>
  <si>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</si>
  <si>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</si>
  <si>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</si>
  <si>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</si>
  <si>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</si>
  <si>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</si>
  <si>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</si>
  <si>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</si>
  <si>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</si>
  <si>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</si>
  <si>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</si>
  <si>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</si>
  <si>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</si>
  <si>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</si>
  <si>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</si>
  <si>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</si>
  <si>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</si>
  <si>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</si>
  <si>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</si>
  <si>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</si>
  <si>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</si>
  <si>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</si>
  <si>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</si>
  <si>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</si>
  <si>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</si>
  <si>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</si>
  <si>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</si>
  <si>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</si>
  <si>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</si>
  <si>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</si>
  <si>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</si>
  <si>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</si>
  <si>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</si>
  <si>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</si>
  <si>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</si>
  <si>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</si>
  <si>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</si>
  <si>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</si>
  <si>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</si>
  <si>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</si>
  <si>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</si>
  <si>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</si>
  <si>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</si>
  <si>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</si>
  <si>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</si>
  <si>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</si>
  <si>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</si>
  <si>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</si>
  <si>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</si>
  <si>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</si>
  <si>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</si>
  <si>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</si>
  <si>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</si>
  <si>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</si>
  <si>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</si>
  <si>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</si>
  <si>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</si>
  <si>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</si>
  <si>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</si>
  <si>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</si>
  <si>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</si>
  <si>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</si>
  <si>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</si>
  <si>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</si>
  <si>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</si>
  <si>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</si>
  <si>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</si>
  <si>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</si>
  <si>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</si>
  <si>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</si>
  <si>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</si>
  <si>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</si>
  <si>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</si>
  <si>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</si>
  <si>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</si>
  <si>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</si>
  <si>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</si>
  <si>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</si>
  <si>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</si>
  <si>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</si>
  <si>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</si>
  <si>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</si>
  <si>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</si>
  <si>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</si>
  <si>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</si>
  <si>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</si>
  <si>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</si>
  <si>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</si>
  <si>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</si>
  <si>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</si>
  <si>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</si>
  <si>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</si>
  <si>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</si>
  <si>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</si>
  <si>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</si>
  <si>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</si>
  <si>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</si>
  <si>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</si>
  <si>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</si>
  <si>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</si>
  <si>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</si>
  <si>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</si>
  <si>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</si>
  <si>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</si>
  <si>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</si>
  <si>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</si>
  <si>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</si>
  <si>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</si>
  <si>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</si>
  <si>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</si>
  <si>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</si>
  <si>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</si>
  <si>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</si>
  <si>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</si>
  <si>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</si>
  <si>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</si>
  <si>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</si>
  <si>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</si>
  <si>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</si>
  <si>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</si>
  <si>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</si>
  <si>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</si>
  <si>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</si>
  <si>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</si>
  <si>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</si>
  <si>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</si>
  <si>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</si>
  <si>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</si>
  <si>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</si>
  <si>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</si>
  <si>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</si>
  <si>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</si>
  <si>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</si>
  <si>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</si>
  <si>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</si>
  <si>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</si>
  <si>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</si>
  <si>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</si>
  <si>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</si>
  <si>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</si>
  <si>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</si>
  <si>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</si>
  <si>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</si>
  <si>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</si>
  <si>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</si>
  <si>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</si>
  <si>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</si>
  <si>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</si>
  <si>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</si>
  <si>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</si>
  <si>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</si>
  <si>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</si>
  <si>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</si>
  <si>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</si>
  <si>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</si>
  <si>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</si>
  <si>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</si>
  <si>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</si>
  <si>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</si>
  <si>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</si>
  <si>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</si>
  <si>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</si>
  <si>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</si>
  <si>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</si>
  <si>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</si>
  <si>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</si>
  <si>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</si>
  <si>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</si>
  <si>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</si>
  <si>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</si>
  <si>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</si>
  <si>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</si>
  <si>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</si>
  <si>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</si>
  <si>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</si>
  <si>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</si>
  <si>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</si>
  <si>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</si>
  <si>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</si>
  <si>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</si>
  <si>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</si>
  <si>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</si>
  <si>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</si>
  <si>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</si>
  <si>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</si>
  <si>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</si>
  <si>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</si>
  <si>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</si>
  <si>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</si>
  <si>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</si>
  <si>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</si>
  <si>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</si>
  <si>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</si>
  <si>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</si>
  <si>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</si>
  <si>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</si>
  <si>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</si>
  <si>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</si>
  <si>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</si>
  <si>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</si>
  <si>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</si>
  <si>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</si>
  <si>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</si>
  <si>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</si>
  <si>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</si>
  <si>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</si>
  <si>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</si>
  <si>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</si>
  <si>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</si>
  <si>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</si>
  <si>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</si>
  <si>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</si>
  <si>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</si>
  <si>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</si>
  <si>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</si>
  <si>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</si>
  <si>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</si>
  <si>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</si>
  <si>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</si>
  <si>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</si>
  <si>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</si>
  <si>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</si>
  <si>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</si>
  <si>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</si>
  <si>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</si>
  <si>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</si>
  <si>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</si>
  <si>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</si>
  <si>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</si>
  <si>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</si>
  <si>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</si>
  <si>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</si>
  <si>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</si>
  <si>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</si>
  <si>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</si>
  <si>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</si>
  <si>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</si>
  <si>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</si>
  <si>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</si>
  <si>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</si>
  <si>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</si>
  <si>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</si>
  <si>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</si>
  <si>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</si>
  <si>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</si>
  <si>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</si>
  <si>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</si>
  <si>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</si>
  <si>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</si>
  <si>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</si>
  <si>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</si>
  <si>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</si>
  <si>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</si>
  <si>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</si>
  <si>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</si>
  <si>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</si>
  <si>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</si>
  <si>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</si>
  <si>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</si>
  <si>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</si>
  <si>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</si>
  <si>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</si>
  <si>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</si>
  <si>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</si>
  <si>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</si>
  <si>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</si>
  <si>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</si>
  <si>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</si>
  <si>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</si>
  <si>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</si>
  <si>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</si>
  <si>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</si>
  <si>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</si>
  <si>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</si>
  <si>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</si>
  <si>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</si>
  <si>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</si>
  <si>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</si>
  <si>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</si>
  <si>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</si>
  <si>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</si>
  <si>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</si>
  <si>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</si>
  <si>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</si>
  <si>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</si>
  <si>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</si>
  <si>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</si>
  <si>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</si>
  <si>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</si>
  <si>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</si>
  <si>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</si>
  <si>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</si>
  <si>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</si>
  <si>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</si>
  <si>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</si>
  <si>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</si>
  <si>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</si>
  <si>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</si>
  <si>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</si>
  <si>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</si>
  <si>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</si>
  <si>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</si>
  <si>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</si>
  <si>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</si>
  <si>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</si>
  <si>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</si>
  <si>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</si>
  <si>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</si>
  <si>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</si>
  <si>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</si>
  <si>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</si>
  <si>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</si>
  <si>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</si>
  <si>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</si>
  <si>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</si>
  <si>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</si>
  <si>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</si>
  <si>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</si>
  <si>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</si>
  <si>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</si>
  <si>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</si>
  <si>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</si>
  <si>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</si>
  <si>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</si>
  <si>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</si>
  <si>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</si>
  <si>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</si>
  <si>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</si>
  <si>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</si>
  <si>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</si>
  <si>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</si>
  <si>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</si>
  <si>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</si>
  <si>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</si>
  <si>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</si>
  <si>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</si>
  <si>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</si>
  <si>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</si>
  <si>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</si>
  <si>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</si>
  <si>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</si>
  <si>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</si>
  <si>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</si>
  <si>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</si>
  <si>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</si>
  <si>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</si>
  <si>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</si>
  <si>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</si>
  <si>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</si>
  <si>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</si>
  <si>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</si>
  <si>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</si>
  <si>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</si>
  <si>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</si>
  <si>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</si>
  <si>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</si>
  <si>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</si>
  <si>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</si>
  <si>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</si>
  <si>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</si>
  <si>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</si>
  <si>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</si>
  <si>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</si>
  <si>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</si>
  <si>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</si>
  <si>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</si>
  <si>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</si>
  <si>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</si>
  <si>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</si>
  <si>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</si>
  <si>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</si>
  <si>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</si>
  <si>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</si>
  <si>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</si>
  <si>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</si>
  <si>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</si>
  <si>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</si>
  <si>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</si>
  <si>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</si>
  <si>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</si>
  <si>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</si>
  <si>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</si>
  <si>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</si>
  <si>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</si>
  <si>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</si>
  <si>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</si>
  <si>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</si>
  <si>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</si>
  <si>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</si>
  <si>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</si>
  <si>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</si>
  <si>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</si>
  <si>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</si>
  <si>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</si>
  <si>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</si>
  <si>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</si>
  <si>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</si>
  <si>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</si>
  <si>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</si>
  <si>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</si>
  <si>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</si>
  <si>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</si>
  <si>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</si>
  <si>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</si>
  <si>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</si>
  <si>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</si>
  <si>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</si>
  <si>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</si>
  <si>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</si>
  <si>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</si>
  <si>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</si>
  <si>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</si>
  <si>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</si>
  <si>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</si>
  <si>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</si>
  <si>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</si>
  <si>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</si>
  <si>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</si>
  <si>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</si>
  <si>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</si>
  <si>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</si>
  <si>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</si>
  <si>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</si>
  <si>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</si>
  <si>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</si>
  <si>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</si>
  <si>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</si>
  <si>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</si>
  <si>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</si>
  <si>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</si>
  <si>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</si>
  <si>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</si>
  <si>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</si>
  <si>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</si>
  <si>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</si>
  <si>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</si>
  <si>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</si>
  <si>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</si>
  <si>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</si>
  <si>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</si>
  <si>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</si>
  <si>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</si>
  <si>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</si>
  <si>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</si>
  <si>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</si>
  <si>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</si>
  <si>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</si>
  <si>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</si>
  <si>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</si>
  <si>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</si>
  <si>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</si>
  <si>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</si>
  <si>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</si>
  <si>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</si>
  <si>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</si>
  <si>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</si>
  <si>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</si>
  <si>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</si>
  <si>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</si>
  <si>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</si>
  <si>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</si>
  <si>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</si>
  <si>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</si>
  <si>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</si>
  <si>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</si>
  <si>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</si>
  <si>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</si>
  <si>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</si>
  <si>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</si>
  <si>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</si>
  <si>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</si>
  <si>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</si>
  <si>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</si>
  <si>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</si>
  <si>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</si>
  <si>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</si>
  <si>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</si>
  <si>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</si>
  <si>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</si>
  <si>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</si>
  <si>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</si>
  <si>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</si>
  <si>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</si>
  <si>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</si>
  <si>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</si>
  <si>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</si>
  <si>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</si>
  <si>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</si>
  <si>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</si>
  <si>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</si>
  <si>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</si>
  <si>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</si>
  <si>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</si>
  <si>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</si>
  <si>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</si>
  <si>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</si>
  <si>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</si>
  <si>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</si>
  <si>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</si>
  <si>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</si>
  <si>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</si>
  <si>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</si>
  <si>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</si>
  <si>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</si>
  <si>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</si>
  <si>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</si>
  <si>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</si>
  <si>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</si>
  <si>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</si>
  <si>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</si>
  <si>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</si>
  <si>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</si>
  <si>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</si>
  <si>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</si>
  <si>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</si>
  <si>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</si>
  <si>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</si>
  <si>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</si>
  <si>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</si>
  <si>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</si>
  <si>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</si>
  <si>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</si>
  <si>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</si>
  <si>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</si>
  <si>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</si>
  <si>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</si>
  <si>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</si>
  <si>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</si>
  <si>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</si>
  <si>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</si>
  <si>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</si>
  <si>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</si>
  <si>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</si>
  <si>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</si>
  <si>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</si>
  <si>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</si>
  <si>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</si>
  <si>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</si>
  <si>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</si>
  <si>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</si>
  <si>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</si>
  <si>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</si>
  <si>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</si>
  <si>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</si>
  <si>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</si>
  <si>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</si>
  <si>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</si>
  <si>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</si>
  <si>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</si>
  <si>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</si>
  <si>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</si>
  <si>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</si>
  <si>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</si>
  <si>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</si>
  <si>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</si>
  <si>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</si>
  <si>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</si>
  <si>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</si>
  <si>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</si>
  <si>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</si>
  <si>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</si>
  <si>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</si>
  <si>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</si>
  <si>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</si>
  <si>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</si>
  <si>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</si>
  <si>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</si>
  <si>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</si>
  <si>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</si>
  <si>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</si>
  <si>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</si>
  <si>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</si>
  <si>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</si>
  <si>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</si>
  <si>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</si>
  <si>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</si>
  <si>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</si>
  <si>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</si>
  <si>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</si>
  <si>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</si>
  <si>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</si>
  <si>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</si>
  <si>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</si>
  <si>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</si>
  <si>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</si>
  <si>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</si>
  <si>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</si>
  <si>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</si>
  <si>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</si>
  <si>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</si>
  <si>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</si>
  <si>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</si>
  <si>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</si>
  <si>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</si>
  <si>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</si>
  <si>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</si>
  <si>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</si>
  <si>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</si>
  <si>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</si>
  <si>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</si>
  <si>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</si>
  <si>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</si>
  <si>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</si>
  <si>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</si>
  <si>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</si>
  <si>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</si>
  <si>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</si>
  <si>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</si>
  <si>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</si>
  <si>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</si>
  <si>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</si>
  <si>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</si>
  <si>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</si>
  <si>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</si>
  <si>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</si>
  <si>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</si>
  <si>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</si>
  <si>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</si>
  <si>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</si>
  <si>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</si>
  <si>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</si>
  <si>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</si>
  <si>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</si>
  <si>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</si>
  <si>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</si>
  <si>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</si>
  <si>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</si>
  <si>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</si>
  <si>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</si>
  <si>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</si>
  <si>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</si>
  <si>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</si>
  <si>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</si>
  <si>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</si>
  <si>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</si>
  <si>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</si>
  <si>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</si>
  <si>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</si>
  <si>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</si>
  <si>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</si>
  <si>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</si>
  <si>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</si>
  <si>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</si>
  <si>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</si>
  <si>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</si>
  <si>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</si>
  <si>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</si>
  <si>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</si>
  <si>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</si>
  <si>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</si>
  <si>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</si>
  <si>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</si>
  <si>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</si>
  <si>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</si>
  <si>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</si>
  <si>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</si>
  <si>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</si>
  <si>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</si>
  <si>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</si>
  <si>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</si>
  <si>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</si>
  <si>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</si>
  <si>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</si>
  <si>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</si>
  <si>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</si>
  <si>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</si>
  <si>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</si>
  <si>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</si>
  <si>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</si>
  <si>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</si>
  <si>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</si>
  <si>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</si>
  <si>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</si>
  <si>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</si>
  <si>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</si>
  <si>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</si>
  <si>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</si>
  <si>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</si>
  <si>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</si>
  <si>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</si>
  <si>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</si>
  <si>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</si>
  <si>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</si>
  <si>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</si>
  <si>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</si>
  <si>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</si>
  <si>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</si>
  <si>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</si>
  <si>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</si>
  <si>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</si>
  <si>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</si>
  <si>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</si>
  <si>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</si>
  <si>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</si>
  <si>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</si>
  <si>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</si>
  <si>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</si>
  <si>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</si>
  <si>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</si>
  <si>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</si>
  <si>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</si>
  <si>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</si>
  <si>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</si>
  <si>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</si>
  <si>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</si>
  <si>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</si>
  <si>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</si>
  <si>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</si>
  <si>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</si>
  <si>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</si>
  <si>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</si>
  <si>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</si>
  <si>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</si>
  <si>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</si>
  <si>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</si>
  <si>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</si>
  <si>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</si>
  <si>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</si>
  <si>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</si>
  <si>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</si>
  <si>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</si>
  <si>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</si>
  <si>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</si>
  <si>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</si>
  <si>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</si>
  <si>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</si>
  <si>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</si>
  <si>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</si>
  <si>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</si>
  <si>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</si>
  <si>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</si>
  <si>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</si>
  <si>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</si>
  <si>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</si>
  <si>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</si>
  <si>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</si>
  <si>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</si>
  <si>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</si>
  <si>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</si>
  <si>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</si>
  <si>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</si>
  <si>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</si>
  <si>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</si>
  <si>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</si>
  <si>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</si>
  <si>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</si>
  <si>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</si>
  <si>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</si>
  <si>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</si>
  <si>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</si>
  <si>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</si>
  <si>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</si>
  <si>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</si>
  <si>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</si>
  <si>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</si>
  <si>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</si>
  <si>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</si>
  <si>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</si>
  <si>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</si>
  <si>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</si>
  <si>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</si>
  <si>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</si>
  <si>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</si>
  <si>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</si>
  <si>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</si>
  <si>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</si>
  <si>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</si>
  <si>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</si>
  <si>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</si>
  <si>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</si>
  <si>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</si>
  <si>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</si>
  <si>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</si>
  <si>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</si>
  <si>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</si>
  <si>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</si>
  <si>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</si>
  <si>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</si>
  <si>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</si>
  <si>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</si>
  <si>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</si>
  <si>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</si>
  <si>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</si>
  <si>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</si>
  <si>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</si>
  <si>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</si>
  <si>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</si>
  <si>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</si>
  <si>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</si>
  <si>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</si>
  <si>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</si>
  <si>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</si>
  <si>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</si>
  <si>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</si>
  <si>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</si>
  <si>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</si>
  <si>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</si>
  <si>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</si>
  <si>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</si>
  <si>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</si>
  <si>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</si>
  <si>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</si>
  <si>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</si>
  <si>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</si>
  <si>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</si>
  <si>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</si>
  <si>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</si>
  <si>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</si>
  <si>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</si>
  <si>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</si>
  <si>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</si>
  <si>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</si>
  <si>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</si>
  <si>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</si>
  <si>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</si>
  <si>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</si>
  <si>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</si>
  <si>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</si>
  <si>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</si>
  <si>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</si>
  <si>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</si>
  <si>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</si>
  <si>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</si>
  <si>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</si>
  <si>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</si>
  <si>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</si>
  <si>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</si>
  <si>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</si>
  <si>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</si>
  <si>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</si>
  <si>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</si>
  <si>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</si>
  <si>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</si>
  <si>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</si>
  <si>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</si>
  <si>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</si>
  <si>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</si>
  <si>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</si>
  <si>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</si>
  <si>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</si>
  <si>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</si>
  <si>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</si>
  <si>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</si>
  <si>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</si>
  <si>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</si>
  <si>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</si>
  <si>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</si>
  <si>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</si>
  <si>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</si>
  <si>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</si>
  <si>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</si>
  <si>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</si>
  <si>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</si>
  <si>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</si>
  <si>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</si>
  <si>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</si>
  <si>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</si>
  <si>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</si>
  <si>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</si>
  <si>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</si>
  <si>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</si>
  <si>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</si>
  <si>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</si>
  <si>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</si>
  <si>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</si>
  <si>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</si>
  <si>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</si>
  <si>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</si>
  <si>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</si>
  <si>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</si>
  <si>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</si>
  <si>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</si>
  <si>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</si>
  <si>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</si>
  <si>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</si>
  <si>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</si>
  <si>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</si>
  <si>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</si>
  <si>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</si>
  <si>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</si>
  <si>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</si>
  <si>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</si>
  <si>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</si>
  <si>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</si>
  <si>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</si>
  <si>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</si>
  <si>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</si>
  <si>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</si>
  <si>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</si>
  <si>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</si>
  <si>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</si>
  <si>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</si>
  <si>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</si>
  <si>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</si>
  <si>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</si>
  <si>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</si>
  <si>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</si>
  <si>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</si>
  <si>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</si>
  <si>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</si>
  <si>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</si>
  <si>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</si>
  <si>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</si>
  <si>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</si>
  <si>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</si>
  <si>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</si>
  <si>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</si>
  <si>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</si>
  <si>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</si>
  <si>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</si>
  <si>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</si>
  <si>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</si>
  <si>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</si>
  <si>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</si>
  <si>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</si>
  <si>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</si>
  <si>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</si>
  <si>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</si>
  <si>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</si>
  <si>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</si>
  <si>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</si>
  <si>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</si>
  <si>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</si>
  <si>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</si>
  <si>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</si>
  <si>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</si>
  <si>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</si>
  <si>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</si>
  <si>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</si>
  <si>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</si>
  <si>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</si>
  <si>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</si>
  <si>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</si>
  <si>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</si>
  <si>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</si>
  <si>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</si>
  <si>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</si>
  <si>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</si>
  <si>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</si>
  <si>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</si>
  <si>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</si>
  <si>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</si>
  <si>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</si>
  <si>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</si>
  <si>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</si>
  <si>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</si>
  <si>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</si>
  <si>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</si>
  <si>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</si>
  <si>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</si>
  <si>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</si>
  <si>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</si>
  <si>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</si>
  <si>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</si>
  <si>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</si>
  <si>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</si>
  <si>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</si>
  <si>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</si>
  <si>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</si>
  <si>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</si>
  <si>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</si>
  <si>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</si>
  <si>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</si>
  <si>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</si>
  <si>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</si>
  <si>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</si>
  <si>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</si>
  <si>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</si>
  <si>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</si>
  <si>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</si>
  <si>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</si>
  <si>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</si>
  <si>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</si>
  <si>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</si>
  <si>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</si>
  <si>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</si>
  <si>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</si>
  <si>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</si>
  <si>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</si>
  <si>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</si>
  <si>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</si>
  <si>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</si>
  <si>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</si>
  <si>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</si>
  <si>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</si>
  <si>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</si>
  <si>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</si>
  <si>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</si>
  <si>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</si>
  <si>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</si>
  <si>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</si>
  <si>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</si>
  <si>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</si>
  <si>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</si>
  <si>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</si>
  <si>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</si>
  <si>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</si>
  <si>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</si>
  <si>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</si>
  <si>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</si>
  <si>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</si>
  <si>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</si>
  <si>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</si>
  <si>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</si>
  <si>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</si>
  <si>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</si>
  <si>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</si>
  <si>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</si>
  <si>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</si>
  <si>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</si>
  <si>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</si>
  <si>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</si>
  <si>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</si>
  <si>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</si>
  <si>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</si>
  <si>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</si>
  <si>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</si>
  <si>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</si>
  <si>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</si>
  <si>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</si>
  <si>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</si>
  <si>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</si>
  <si>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</si>
  <si>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</si>
  <si>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</si>
  <si>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</si>
  <si>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</si>
  <si>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</si>
  <si>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</si>
  <si>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</si>
  <si>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</si>
  <si>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</si>
  <si>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</si>
  <si>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</si>
  <si>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</si>
  <si>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</si>
  <si>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</si>
  <si>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</si>
  <si>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</si>
  <si>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</si>
  <si>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</si>
  <si>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</si>
  <si>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</si>
  <si>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</si>
  <si>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</si>
  <si>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</si>
  <si>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</si>
  <si>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</si>
  <si>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</si>
  <si>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</si>
  <si>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</si>
  <si>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</si>
  <si>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</si>
  <si>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</si>
  <si>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</si>
  <si>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</si>
  <si>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</si>
  <si>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</si>
  <si>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</si>
  <si>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</si>
  <si>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</si>
  <si>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</si>
  <si>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</si>
  <si>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</si>
  <si>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</si>
  <si>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</si>
  <si>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</si>
  <si>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</si>
  <si>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</si>
  <si>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</si>
  <si>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</si>
  <si>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</si>
  <si>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</si>
  <si>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</si>
  <si>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</si>
  <si>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</si>
  <si>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</si>
  <si>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</si>
  <si>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</si>
  <si>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</si>
  <si>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</si>
  <si>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</si>
  <si>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</si>
  <si>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</si>
  <si>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</si>
  <si>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</si>
  <si>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</si>
  <si>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</si>
  <si>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</si>
  <si>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</si>
  <si>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</si>
  <si>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</si>
  <si>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</si>
  <si>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</si>
  <si>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</si>
  <si>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</si>
  <si>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</si>
  <si>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</si>
  <si>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</si>
  <si>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</si>
  <si>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</si>
  <si>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</si>
  <si>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</si>
  <si>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</si>
  <si>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</si>
  <si>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</si>
  <si>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</si>
  <si>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</si>
  <si>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</si>
  <si>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</si>
  <si>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</si>
  <si>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</si>
  <si>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</si>
  <si>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</si>
  <si>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</si>
  <si>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</si>
  <si>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</si>
  <si>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</si>
  <si>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</si>
  <si>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</si>
  <si>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</si>
  <si>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</si>
  <si>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</si>
  <si>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</si>
  <si>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</si>
  <si>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</si>
  <si>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</si>
  <si>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</si>
  <si>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</si>
  <si>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</si>
  <si>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</si>
  <si>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</si>
  <si>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</si>
  <si>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</si>
  <si>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</si>
  <si>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</si>
  <si>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</si>
  <si>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</si>
  <si>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</si>
  <si>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</si>
  <si>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</si>
  <si>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</si>
  <si>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</si>
  <si>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</si>
  <si>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</si>
  <si>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</si>
  <si>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</si>
  <si>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</si>
  <si>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</si>
  <si>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</si>
  <si>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</si>
  <si>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</si>
  <si>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</si>
  <si>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</si>
  <si>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</si>
  <si>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</si>
  <si>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</si>
  <si>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</si>
  <si>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</si>
  <si>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</si>
  <si>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</si>
  <si>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</si>
  <si>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</si>
  <si>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</si>
  <si>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</si>
  <si>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</si>
  <si>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</si>
  <si>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</si>
  <si>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</si>
  <si>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</si>
  <si>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</si>
  <si>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</si>
  <si>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</si>
  <si>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</si>
  <si>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</si>
  <si>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</si>
  <si>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</si>
  <si>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</si>
  <si>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</si>
  <si>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</si>
  <si>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</si>
  <si>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</si>
  <si>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</si>
  <si>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</si>
  <si>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</si>
  <si>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</si>
  <si>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</si>
  <si>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</si>
  <si>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</si>
  <si>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</si>
  <si>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</si>
  <si>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</si>
  <si>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</si>
  <si>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</si>
  <si>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</si>
  <si>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</si>
  <si>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</si>
  <si>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</si>
  <si>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</si>
  <si>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</si>
  <si>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</si>
  <si>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</si>
  <si>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</si>
  <si>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</si>
  <si>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</si>
  <si>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</si>
  <si>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</si>
  <si>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</si>
  <si>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</si>
  <si>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</si>
  <si>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</si>
  <si>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</si>
  <si>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</si>
  <si>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</si>
  <si>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</si>
  <si>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</si>
  <si>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</si>
  <si>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</si>
  <si>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</si>
  <si>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</si>
  <si>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</si>
  <si>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</si>
  <si>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</si>
  <si>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</si>
  <si>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</si>
  <si>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</si>
  <si>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</si>
  <si>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</si>
  <si>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</si>
  <si>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</si>
  <si>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</si>
  <si>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</si>
  <si>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</si>
  <si>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</si>
  <si>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</si>
  <si>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</si>
  <si>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</si>
  <si>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</si>
  <si>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</si>
  <si>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</si>
  <si>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</si>
  <si>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</si>
  <si>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</si>
  <si>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</si>
  <si>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</si>
  <si>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</si>
  <si>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</si>
  <si>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</si>
  <si>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</si>
  <si>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</si>
  <si>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</si>
  <si>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</si>
  <si>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</si>
  <si>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</si>
  <si>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</si>
  <si>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</si>
  <si>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</si>
  <si>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</si>
  <si>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</si>
  <si>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</si>
  <si>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</si>
  <si>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</si>
  <si>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</si>
  <si>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</si>
  <si>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</si>
  <si>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</si>
  <si>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</si>
  <si>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</si>
  <si>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</si>
  <si>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</si>
  <si>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</si>
  <si>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</si>
  <si>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</si>
  <si>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</si>
  <si>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</si>
  <si>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</si>
  <si>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</si>
  <si>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</si>
  <si>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</si>
  <si>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</si>
  <si>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</si>
  <si>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</si>
  <si>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</si>
  <si>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</si>
  <si>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</si>
  <si>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</si>
  <si>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</si>
  <si>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</si>
  <si>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</si>
  <si>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</si>
  <si>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</si>
  <si>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</si>
  <si>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</si>
  <si>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</si>
  <si>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</si>
  <si>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</si>
  <si>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</si>
  <si>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</si>
  <si>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</si>
  <si>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</si>
  <si>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</si>
  <si>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</si>
  <si>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</si>
  <si>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</si>
  <si>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</si>
  <si>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</si>
  <si>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</si>
  <si>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</si>
  <si>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</si>
  <si>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</si>
  <si>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</si>
  <si>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</si>
  <si>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</si>
  <si>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</si>
  <si>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</si>
  <si>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</si>
  <si>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</si>
  <si>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</si>
  <si>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</si>
  <si>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</si>
  <si>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</si>
  <si>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</si>
  <si>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</si>
  <si>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</si>
  <si>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</si>
  <si>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</si>
  <si>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</si>
  <si>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</si>
  <si>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</si>
  <si>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</si>
  <si>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</si>
  <si>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</si>
  <si>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</si>
  <si>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</si>
  <si>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</si>
  <si>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</si>
  <si>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</si>
  <si>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</si>
  <si>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</si>
  <si>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</si>
  <si>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</si>
  <si>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</si>
  <si>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</si>
  <si>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</si>
  <si>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</si>
  <si>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</si>
  <si>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</si>
  <si>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</si>
  <si>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</si>
  <si>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</si>
  <si>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</si>
  <si>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</si>
  <si>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</si>
  <si>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</si>
  <si>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</si>
  <si>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</si>
  <si>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</si>
  <si>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</si>
  <si>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</si>
  <si>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</si>
  <si>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</si>
  <si>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</si>
  <si>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</si>
  <si>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</si>
  <si>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</si>
  <si>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</si>
  <si>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</si>
  <si>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</si>
  <si>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</si>
  <si>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</si>
  <si>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</si>
  <si>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</si>
  <si>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</si>
  <si>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</si>
  <si>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</si>
  <si>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</si>
  <si>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</si>
  <si>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</si>
  <si>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</si>
  <si>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</si>
  <si>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</si>
  <si>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</si>
  <si>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</si>
  <si>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</si>
  <si>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</si>
  <si>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</si>
  <si>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</si>
  <si>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</si>
  <si>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</si>
  <si>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</si>
  <si>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</si>
  <si>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</si>
  <si>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</si>
  <si>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</si>
  <si>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</si>
  <si>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</si>
  <si>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</si>
  <si>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</si>
  <si>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</si>
  <si>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</si>
  <si>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</si>
  <si>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</si>
  <si>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</si>
  <si>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</si>
  <si>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</si>
  <si>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</si>
  <si>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</si>
  <si>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</si>
  <si>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</si>
  <si>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</si>
  <si>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</si>
  <si>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</si>
  <si>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</si>
  <si>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</si>
  <si>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</si>
  <si>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</si>
  <si>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</si>
  <si>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</si>
  <si>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</si>
  <si>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</si>
  <si>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</si>
  <si>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</si>
  <si>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</si>
  <si>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</si>
  <si>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</si>
  <si>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</si>
  <si>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</si>
  <si>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</si>
  <si>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</si>
  <si>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</si>
  <si>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</si>
  <si>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</si>
  <si>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</si>
  <si>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</si>
  <si>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</si>
  <si>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</si>
  <si>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</si>
  <si>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</si>
  <si>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</si>
  <si>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</si>
  <si>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</si>
  <si>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</si>
  <si>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</si>
  <si>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</si>
  <si>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</si>
  <si>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</si>
  <si>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</si>
  <si>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</si>
  <si>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</si>
  <si>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</si>
  <si>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</si>
  <si>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</si>
  <si>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</si>
  <si>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</si>
  <si>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</si>
  <si>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</si>
  <si>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</si>
  <si>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</si>
  <si>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</si>
  <si>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</si>
  <si>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</si>
  <si>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</si>
  <si>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</si>
  <si>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</si>
  <si>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</si>
  <si>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</si>
  <si>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</si>
  <si>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</si>
  <si>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</si>
  <si>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</si>
  <si>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</si>
  <si>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</si>
  <si>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</si>
  <si>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</si>
  <si>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</si>
  <si>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</si>
  <si>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</si>
  <si>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</si>
  <si>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</si>
  <si>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</si>
  <si>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</si>
  <si>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</si>
  <si>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</si>
  <si>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</si>
  <si>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</si>
  <si>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</si>
  <si>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</si>
  <si>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</si>
  <si>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</si>
  <si>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</si>
  <si>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</si>
  <si>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</si>
  <si>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</si>
  <si>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</si>
  <si>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</si>
  <si>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</si>
  <si>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</si>
  <si>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</si>
  <si>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</si>
  <si>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</si>
  <si>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</si>
  <si>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</si>
  <si>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</si>
  <si>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</si>
  <si>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</si>
  <si>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</si>
  <si>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</si>
  <si>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</si>
  <si>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</si>
  <si>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</si>
  <si>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</si>
  <si>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</si>
  <si>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</si>
  <si>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</si>
  <si>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</si>
  <si>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</si>
  <si>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</si>
  <si>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</si>
  <si>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</si>
  <si>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</si>
  <si>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</si>
  <si>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</si>
  <si>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</si>
  <si>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</si>
  <si>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</si>
  <si>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</si>
  <si>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</si>
  <si>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</si>
  <si>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</si>
  <si>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</si>
  <si>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</si>
  <si>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</si>
  <si>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</si>
  <si>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</si>
  <si>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</si>
  <si>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</si>
  <si>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</si>
  <si>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</si>
  <si>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</si>
  <si>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</si>
  <si>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</si>
  <si>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</si>
  <si>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</si>
  <si>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</si>
  <si>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</si>
  <si>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</si>
  <si>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</si>
  <si>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</si>
  <si>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</si>
  <si>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</si>
  <si>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</si>
  <si>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</si>
  <si>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</si>
  <si>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</si>
  <si>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</si>
  <si>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</si>
  <si>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</si>
  <si>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</si>
  <si>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</si>
  <si>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</si>
  <si>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</si>
  <si>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</si>
  <si>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</si>
  <si>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</si>
  <si>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</si>
  <si>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</si>
  <si>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</si>
  <si>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</si>
  <si>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</si>
  <si>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</si>
  <si>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</si>
  <si>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</si>
  <si>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</si>
  <si>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</si>
  <si>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</si>
  <si>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</si>
  <si>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</si>
  <si>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</si>
  <si>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</si>
  <si>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</si>
  <si>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</si>
  <si>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</si>
  <si>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</si>
  <si>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</si>
  <si>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</si>
  <si>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</si>
  <si>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</si>
  <si>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</si>
  <si>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</si>
  <si>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</si>
  <si>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</si>
  <si>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</si>
  <si>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</si>
  <si>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</si>
  <si>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</si>
  <si>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</si>
  <si>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</si>
  <si>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</si>
  <si>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</si>
  <si>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</si>
  <si>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</si>
  <si>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</si>
  <si>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</si>
  <si>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</si>
  <si>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</si>
  <si>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</si>
  <si>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</si>
  <si>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</si>
  <si>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</si>
  <si>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</si>
  <si>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</si>
  <si>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</si>
  <si>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</si>
  <si>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</si>
  <si>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</si>
  <si>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</si>
  <si>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</si>
  <si>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</si>
  <si>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</si>
  <si>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</si>
  <si>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</si>
  <si>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</si>
  <si>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</si>
  <si>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</si>
  <si>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</si>
  <si>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</si>
  <si>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</si>
  <si>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</si>
  <si>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</si>
  <si>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</si>
  <si>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</si>
  <si>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</si>
  <si>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</si>
  <si>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</si>
  <si>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</si>
  <si>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</si>
  <si>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</si>
  <si>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</si>
  <si>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</si>
  <si>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</si>
  <si>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</si>
  <si>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</si>
  <si>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</si>
  <si>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</si>
  <si>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</si>
  <si>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</si>
  <si>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</si>
  <si>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</si>
  <si>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</si>
  <si>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</si>
  <si>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</si>
  <si>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</si>
  <si>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</si>
  <si>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</si>
  <si>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</si>
  <si>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</si>
  <si>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</si>
  <si>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</si>
  <si>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</si>
  <si>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</si>
  <si>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</si>
  <si>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</si>
  <si>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</si>
  <si>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</si>
  <si>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</si>
  <si>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</si>
  <si>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</si>
  <si>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</si>
  <si>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</si>
  <si>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</si>
  <si>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</si>
  <si>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</si>
  <si>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</si>
  <si>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</si>
  <si>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</si>
  <si>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</si>
  <si>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</si>
  <si>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</si>
  <si>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</si>
  <si>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</si>
  <si>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</si>
  <si>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</si>
  <si>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</si>
  <si>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</si>
  <si>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</si>
  <si>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</si>
  <si>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</si>
  <si>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</si>
  <si>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</si>
  <si>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</si>
  <si>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</si>
  <si>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</si>
  <si>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</si>
  <si>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</si>
  <si>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</si>
  <si>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</si>
  <si>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</si>
  <si>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</si>
  <si>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</si>
  <si>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</si>
  <si>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</si>
  <si>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</si>
  <si>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</si>
  <si>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</si>
  <si>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</si>
  <si>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</si>
  <si>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</si>
  <si>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</si>
  <si>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</si>
  <si>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</si>
  <si>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</si>
  <si>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</si>
  <si>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</si>
  <si>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</si>
  <si>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</si>
  <si>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</si>
  <si>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</si>
  <si>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</si>
  <si>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</si>
  <si>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</si>
  <si>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</si>
  <si>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</si>
  <si>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</si>
  <si>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</si>
  <si>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</si>
  <si>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</si>
  <si>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</si>
  <si>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</si>
  <si>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</si>
  <si>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</si>
  <si>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</si>
  <si>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</si>
  <si>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</si>
  <si>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</si>
  <si>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</si>
  <si>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</si>
  <si>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</si>
  <si>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</si>
  <si>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</si>
  <si>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</si>
  <si>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</si>
  <si>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</si>
  <si>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</si>
  <si>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</si>
  <si>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</si>
  <si>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</si>
  <si>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</si>
  <si>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</si>
  <si>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</si>
  <si>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</si>
  <si>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</si>
  <si>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</si>
  <si>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</si>
  <si>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</si>
  <si>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</si>
  <si>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</si>
  <si>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</si>
  <si>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</si>
  <si>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</si>
  <si>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</si>
  <si>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</si>
  <si>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</si>
  <si>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</si>
  <si>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</si>
  <si>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</si>
  <si>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</si>
  <si>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</si>
  <si>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</si>
  <si>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</si>
  <si>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</si>
  <si>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</si>
  <si>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</si>
  <si>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</si>
  <si>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</si>
  <si>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</si>
  <si>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</si>
  <si>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</si>
  <si>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</si>
  <si>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</si>
  <si>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</si>
  <si>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</si>
  <si>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</si>
  <si>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</si>
  <si>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</si>
  <si>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</si>
  <si>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</si>
  <si>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</si>
  <si>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</si>
  <si>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</si>
  <si>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</si>
  <si>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</si>
  <si>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</si>
  <si>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</si>
  <si>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</si>
  <si>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</si>
  <si>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</si>
  <si>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</si>
  <si>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</si>
  <si>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</si>
  <si>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</si>
  <si>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</si>
  <si>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</si>
  <si>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</si>
  <si>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</si>
  <si>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</si>
  <si>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</si>
  <si>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</si>
  <si>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</si>
  <si>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</si>
  <si>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</si>
  <si>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</si>
  <si>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</si>
  <si>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</si>
  <si>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</si>
  <si>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</si>
  <si>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</si>
  <si>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</si>
  <si>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</si>
  <si>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</si>
  <si>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</si>
  <si>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</si>
  <si>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</si>
  <si>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</si>
  <si>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</si>
  <si>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</si>
  <si>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</si>
  <si>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</si>
  <si>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</si>
  <si>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</si>
  <si>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</si>
  <si>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</si>
  <si>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</si>
  <si>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</si>
  <si>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</si>
  <si>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</si>
  <si>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</si>
  <si>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</si>
  <si>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</si>
  <si>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</si>
  <si>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</si>
  <si>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</si>
  <si>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</si>
  <si>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</si>
  <si>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</si>
  <si>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</si>
  <si>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</si>
  <si>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</si>
  <si>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</si>
  <si>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</si>
  <si>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</si>
  <si>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</si>
  <si>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</si>
  <si>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</si>
  <si>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</si>
  <si>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</si>
  <si>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</si>
  <si>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</si>
  <si>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</si>
  <si>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</si>
  <si>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</si>
  <si>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</si>
  <si>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</si>
  <si>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</si>
  <si>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</si>
  <si>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</si>
  <si>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</si>
  <si>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</si>
  <si>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</si>
  <si>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</si>
  <si>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</si>
  <si>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</si>
  <si>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</si>
  <si>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</si>
  <si>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</si>
  <si>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</si>
  <si>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</si>
  <si>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</si>
  <si>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</si>
  <si>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</si>
  <si>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</si>
  <si>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</si>
  <si>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</si>
  <si>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</si>
  <si>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</si>
  <si>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</si>
  <si>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</si>
  <si>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</si>
  <si>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</si>
  <si>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</si>
  <si>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</si>
  <si>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</si>
  <si>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</si>
  <si>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</si>
  <si>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</si>
  <si>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</si>
  <si>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</si>
  <si>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</si>
  <si>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</si>
  <si>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</si>
  <si>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</si>
  <si>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</si>
  <si>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</si>
  <si>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</si>
  <si>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</si>
  <si>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</si>
  <si>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</si>
  <si>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</si>
  <si>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</si>
  <si>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</si>
  <si>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</si>
  <si>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</si>
  <si>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</si>
  <si>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</si>
  <si>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</si>
  <si>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</si>
  <si>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</si>
  <si>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</si>
  <si>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</si>
  <si>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</si>
  <si>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</si>
  <si>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</si>
  <si>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</si>
  <si>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</si>
  <si>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</si>
  <si>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</si>
  <si>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</si>
  <si>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</si>
  <si>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</si>
  <si>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</si>
  <si>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</si>
  <si>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</si>
  <si>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</si>
  <si>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</si>
  <si>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</si>
  <si>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</si>
  <si>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</si>
  <si>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</si>
  <si>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</si>
  <si>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</si>
  <si>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</si>
  <si>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</si>
  <si>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</si>
  <si>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</si>
  <si>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</si>
  <si>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</si>
  <si>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</si>
  <si>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</si>
  <si>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</si>
  <si>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</si>
  <si>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</si>
  <si>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</si>
  <si>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</si>
  <si>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</si>
  <si>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</si>
  <si>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</si>
  <si>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</si>
  <si>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</si>
  <si>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</si>
  <si>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</si>
  <si>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</si>
  <si>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</si>
  <si>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</si>
  <si>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</si>
  <si>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</si>
  <si>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</si>
  <si>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</si>
  <si>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</si>
  <si>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</si>
  <si>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</si>
  <si>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</si>
  <si>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</si>
  <si>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</si>
  <si>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</si>
  <si>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</si>
  <si>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</si>
  <si>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</si>
  <si>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</si>
  <si>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</si>
  <si>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</si>
  <si>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</si>
  <si>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</si>
  <si>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</si>
  <si>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</si>
  <si>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</si>
  <si>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</si>
  <si>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</si>
  <si>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</si>
  <si>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</si>
  <si>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</si>
  <si>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</si>
  <si>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</si>
  <si>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</si>
  <si>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</si>
  <si>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</si>
  <si>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</si>
  <si>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</si>
  <si>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</si>
  <si>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</si>
  <si>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</si>
  <si>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</si>
  <si>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</si>
  <si>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</si>
  <si>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</si>
  <si>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</si>
  <si>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</si>
  <si>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</si>
  <si>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</si>
  <si>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</si>
  <si>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</si>
  <si>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</si>
  <si>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</si>
  <si>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</si>
  <si>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</si>
  <si>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</si>
  <si>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</si>
  <si>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</si>
  <si>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</si>
  <si>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</si>
  <si>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</si>
  <si>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</si>
  <si>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</si>
  <si>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</si>
  <si>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</si>
  <si>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</si>
  <si>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</si>
  <si>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</si>
  <si>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</si>
  <si>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</si>
  <si>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</si>
  <si>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</si>
  <si>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</si>
  <si>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</si>
  <si>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</si>
  <si>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</si>
  <si>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</si>
  <si>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</si>
  <si>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</si>
  <si>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</si>
  <si>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</si>
  <si>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</si>
  <si>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</si>
  <si>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</si>
  <si>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</si>
  <si>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</si>
  <si>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</si>
  <si>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</si>
  <si>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</si>
  <si>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</si>
  <si>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</si>
  <si>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</si>
  <si>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</si>
  <si>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</si>
  <si>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</si>
  <si>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</si>
  <si>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</si>
  <si>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</si>
  <si>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</si>
  <si>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</si>
  <si>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</si>
  <si>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</si>
  <si>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</si>
  <si>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</si>
  <si>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</si>
  <si>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</si>
  <si>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</si>
  <si>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</si>
  <si>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</si>
  <si>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</si>
  <si>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</si>
  <si>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</si>
  <si>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</si>
  <si>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</si>
  <si>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</si>
  <si>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</si>
  <si>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</si>
  <si>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</si>
  <si>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</si>
  <si>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</si>
  <si>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</si>
  <si>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</si>
  <si>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</si>
  <si>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</si>
  <si>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</si>
  <si>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</si>
  <si>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</si>
  <si>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</si>
  <si>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</si>
  <si>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</si>
  <si>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</si>
  <si>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</si>
  <si>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</si>
  <si>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</si>
  <si>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</si>
  <si>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</si>
  <si>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</si>
  <si>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</si>
  <si>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</si>
  <si>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</si>
  <si>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</si>
  <si>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</si>
  <si>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</si>
  <si>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</si>
  <si>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</si>
  <si>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</si>
  <si>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</si>
  <si>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</si>
  <si>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</si>
  <si>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</si>
  <si>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</si>
  <si>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</si>
  <si>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</si>
  <si>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</si>
  <si>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</si>
  <si>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</si>
  <si>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</si>
  <si>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</si>
  <si>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</si>
  <si>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</si>
  <si>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</si>
  <si>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</si>
  <si>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</si>
  <si>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</si>
  <si>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</si>
  <si>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</si>
  <si>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</si>
  <si>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</si>
  <si>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</si>
  <si>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</si>
  <si>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</si>
  <si>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</si>
  <si>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</si>
  <si>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</si>
  <si>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</si>
  <si>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</si>
  <si>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</si>
  <si>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</si>
  <si>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</si>
  <si>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</si>
  <si>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</si>
  <si>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</si>
  <si>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</si>
  <si>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</si>
  <si>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</si>
  <si>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</si>
  <si>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</si>
  <si>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</si>
  <si>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</si>
  <si>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</si>
  <si>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</si>
  <si>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</si>
  <si>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</si>
  <si>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</si>
  <si>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</si>
  <si>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</si>
  <si>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</si>
  <si>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</si>
  <si>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</si>
  <si>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</si>
  <si>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</si>
  <si>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</si>
  <si>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</si>
  <si>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</si>
  <si>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</si>
  <si>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</si>
  <si>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</si>
  <si>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</si>
  <si>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</si>
  <si>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</si>
  <si>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</si>
  <si>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</si>
  <si>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</si>
  <si>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</si>
  <si>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</si>
  <si>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</si>
  <si>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</si>
  <si>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</si>
  <si>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</si>
  <si>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</si>
  <si>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</si>
  <si>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</si>
  <si>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</si>
  <si>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</si>
  <si>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</si>
  <si>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</si>
  <si>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</si>
  <si>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</si>
  <si>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</si>
  <si>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</si>
  <si>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</si>
  <si>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</si>
  <si>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</si>
  <si>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</si>
  <si>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</si>
  <si>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</si>
  <si>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</si>
  <si>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</si>
  <si>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</si>
  <si>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</si>
  <si>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</si>
  <si>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</si>
  <si>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</si>
  <si>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</si>
  <si>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</si>
  <si>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</si>
  <si>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</si>
  <si>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</si>
  <si>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</si>
  <si>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</si>
  <si>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</si>
  <si>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</si>
  <si>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</si>
  <si>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</si>
  <si>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</si>
  <si>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</si>
  <si>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</si>
  <si>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</si>
  <si>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</si>
  <si>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</si>
  <si>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</si>
  <si>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</si>
  <si>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</si>
  <si>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</si>
  <si>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</si>
  <si>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</si>
  <si>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</si>
  <si>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</si>
  <si>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</si>
  <si>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</si>
  <si>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</si>
  <si>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</si>
  <si>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</si>
  <si>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</si>
  <si>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</si>
  <si>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</si>
  <si>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</si>
  <si>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</si>
  <si>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</si>
  <si>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</si>
  <si>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</si>
  <si>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</si>
  <si>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</si>
  <si>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</si>
  <si>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</si>
  <si>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</si>
  <si>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</si>
  <si>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</si>
  <si>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</si>
  <si>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</si>
  <si>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</si>
  <si>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</si>
  <si>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</si>
  <si>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</si>
  <si>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</si>
  <si>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</si>
  <si>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</si>
  <si>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</si>
  <si>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</si>
  <si>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</si>
  <si>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</si>
  <si>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</si>
  <si>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</si>
  <si>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</si>
  <si>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</si>
  <si>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</si>
  <si>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</si>
  <si>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</si>
  <si>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</si>
  <si>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</si>
  <si>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</si>
  <si>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</si>
  <si>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</si>
  <si>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</si>
  <si>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</si>
  <si>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</si>
  <si>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</si>
  <si>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</si>
  <si>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</si>
  <si>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</si>
  <si>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</si>
  <si>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</si>
  <si>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</si>
  <si>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</si>
  <si>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</si>
  <si>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</si>
  <si>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</si>
  <si>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</si>
  <si>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</si>
  <si>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</si>
  <si>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</si>
  <si>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</si>
  <si>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</si>
  <si>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</si>
  <si>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</si>
  <si>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</si>
  <si>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</si>
  <si>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</si>
  <si>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</si>
  <si>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</si>
  <si>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</si>
  <si>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</si>
  <si>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</si>
  <si>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</si>
  <si>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</si>
  <si>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</si>
  <si>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</si>
  <si>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</si>
  <si>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</si>
  <si>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</si>
  <si>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</si>
  <si>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</si>
  <si>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</si>
  <si>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</si>
  <si>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</si>
  <si>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</si>
  <si>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</si>
  <si>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</si>
  <si>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</si>
  <si>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</si>
  <si>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</si>
  <si>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</si>
  <si>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</si>
  <si>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</si>
  <si>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</si>
  <si>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</si>
  <si>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</si>
  <si>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</si>
  <si>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</si>
  <si>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</si>
  <si>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</si>
  <si>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</si>
  <si>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</si>
  <si>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</si>
  <si>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</si>
  <si>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</si>
  <si>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</si>
  <si>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</si>
  <si>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</si>
  <si>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</si>
  <si>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</si>
  <si>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</si>
  <si>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</si>
  <si>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</si>
  <si>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</si>
  <si>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</si>
  <si>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</si>
  <si>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</si>
  <si>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</si>
  <si>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</si>
  <si>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</si>
  <si>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</si>
  <si>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</si>
  <si>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</si>
  <si>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</si>
  <si>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</si>
  <si>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</si>
  <si>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</si>
  <si>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</si>
  <si>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</si>
  <si>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</si>
  <si>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</si>
  <si>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</si>
  <si>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</si>
  <si>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</si>
  <si>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</si>
  <si>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</si>
  <si>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</si>
  <si>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</si>
  <si>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</si>
  <si>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</si>
  <si>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</si>
  <si>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</si>
  <si>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</si>
  <si>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</si>
  <si>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</si>
  <si>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</si>
  <si>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</si>
  <si>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</si>
  <si>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</si>
  <si>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</si>
  <si>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</si>
  <si>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</si>
  <si>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</si>
  <si>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</si>
  <si>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</si>
  <si>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</si>
  <si>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</si>
  <si>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</si>
  <si>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</si>
  <si>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</si>
  <si>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</si>
  <si>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</si>
  <si>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</si>
  <si>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</si>
  <si>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</si>
  <si>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</si>
  <si>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</si>
  <si>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</si>
  <si>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</si>
  <si>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</si>
  <si>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</si>
  <si>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</si>
  <si>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</si>
  <si>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</si>
  <si>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</si>
  <si>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</si>
  <si>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</si>
  <si>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</si>
  <si>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</si>
  <si>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</si>
  <si>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</si>
  <si>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</si>
  <si>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</si>
  <si>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</si>
  <si>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</si>
  <si>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</si>
  <si>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</si>
  <si>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</si>
  <si>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</si>
  <si>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</si>
  <si>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</si>
  <si>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</si>
  <si>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</si>
  <si>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</si>
  <si>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</si>
  <si>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</si>
  <si>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</si>
  <si>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</si>
  <si>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</si>
  <si>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</si>
  <si>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</si>
  <si>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</si>
  <si>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</si>
  <si>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</si>
  <si>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</si>
  <si>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</si>
  <si>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</si>
  <si>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</si>
  <si>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</si>
  <si>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</si>
  <si>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</si>
  <si>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</si>
  <si>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</si>
  <si>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</si>
  <si>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</si>
  <si>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</si>
  <si>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</si>
  <si>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</si>
  <si>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</si>
  <si>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</si>
  <si>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</si>
  <si>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</si>
  <si>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</si>
  <si>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</si>
  <si>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</si>
  <si>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</si>
  <si>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</si>
  <si>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</si>
  <si>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</si>
  <si>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</si>
  <si>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</si>
  <si>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</si>
  <si>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</si>
  <si>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</si>
  <si>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</si>
  <si>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</si>
  <si>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</si>
  <si>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</si>
  <si>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</si>
  <si>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</si>
  <si>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</si>
  <si>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</si>
  <si>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</si>
  <si>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</si>
  <si>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</si>
  <si>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</si>
  <si>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</si>
  <si>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</si>
  <si>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</si>
  <si>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</si>
  <si>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</si>
  <si>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</si>
  <si>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</si>
  <si>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</si>
  <si>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</si>
  <si>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</si>
  <si>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</si>
  <si>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</si>
  <si>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</si>
  <si>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</si>
  <si>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</si>
  <si>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</si>
  <si>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</si>
  <si>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</si>
  <si>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</si>
  <si>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</si>
  <si>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</si>
  <si>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</si>
  <si>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</si>
  <si>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</si>
  <si>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</si>
  <si>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</si>
  <si>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</si>
  <si>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</si>
  <si>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</si>
  <si>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</si>
  <si>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</si>
  <si>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</si>
  <si>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</si>
  <si>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</si>
  <si>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</si>
  <si>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</si>
  <si>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</si>
  <si>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</si>
  <si>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</si>
  <si>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</si>
  <si>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</si>
  <si>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</si>
  <si>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</si>
  <si>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</si>
  <si>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</si>
  <si>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</si>
  <si>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</si>
  <si>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</si>
  <si>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</si>
  <si>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</si>
  <si>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</si>
  <si>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</si>
  <si>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</si>
  <si>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</si>
  <si>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</si>
  <si>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</si>
  <si>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</si>
  <si>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</si>
  <si>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</si>
  <si>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</si>
  <si>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</si>
  <si>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</si>
  <si>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</si>
  <si>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</si>
  <si>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</si>
  <si>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</si>
  <si>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</si>
  <si>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</si>
  <si>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</si>
  <si>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</si>
  <si>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</si>
  <si>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</si>
  <si>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</si>
  <si>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</si>
  <si>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</si>
  <si>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</si>
  <si>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</si>
  <si>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</si>
  <si>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</si>
  <si>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</si>
  <si>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</si>
  <si>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</si>
  <si>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</si>
  <si>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</si>
  <si>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</si>
  <si>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</si>
  <si>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</si>
  <si>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</si>
  <si>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</si>
  <si>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</si>
  <si>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</si>
  <si>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</si>
  <si>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</si>
  <si>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</si>
  <si>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</si>
  <si>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</si>
  <si>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</si>
  <si>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</si>
  <si>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</si>
  <si>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</si>
  <si>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</si>
  <si>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</si>
  <si>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</si>
  <si>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</si>
  <si>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</si>
  <si>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</si>
  <si>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</si>
  <si>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</si>
  <si>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</si>
  <si>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</si>
  <si>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</si>
  <si>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</si>
  <si>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</si>
  <si>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</si>
  <si>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</si>
  <si>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</si>
  <si>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</si>
  <si>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</si>
  <si>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</si>
  <si>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</si>
  <si>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</si>
  <si>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</si>
  <si>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</si>
  <si>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</si>
  <si>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</si>
  <si>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</si>
  <si>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</si>
  <si>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</si>
  <si>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</si>
  <si>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</si>
  <si>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</si>
  <si>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</si>
  <si>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</si>
  <si>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</si>
  <si>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</si>
  <si>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</si>
  <si>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</si>
  <si>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</si>
  <si>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</si>
  <si>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</si>
  <si>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</si>
  <si>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</si>
  <si>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</si>
  <si>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</si>
  <si>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</si>
  <si>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</si>
  <si>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</si>
  <si>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</si>
  <si>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</si>
  <si>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</si>
  <si>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</si>
  <si>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</si>
  <si>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</si>
  <si>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</si>
  <si>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</si>
  <si>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</si>
  <si>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</si>
  <si>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</si>
  <si>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</si>
  <si>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</si>
  <si>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</si>
  <si>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</si>
  <si>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</si>
  <si>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</si>
  <si>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</si>
  <si>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</si>
  <si>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</si>
  <si>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</si>
  <si>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</si>
  <si>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</si>
  <si>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</si>
  <si>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</si>
  <si>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</si>
  <si>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</si>
  <si>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</si>
  <si>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</si>
  <si>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</si>
  <si>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</si>
  <si>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</si>
  <si>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</si>
  <si>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</si>
  <si>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</si>
  <si>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</si>
  <si>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</si>
  <si>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</si>
  <si>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</si>
  <si>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</si>
  <si>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</si>
  <si>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</si>
  <si>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</si>
  <si>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</si>
  <si>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</si>
  <si>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</si>
  <si>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</si>
  <si>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</si>
  <si>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</si>
  <si>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</si>
  <si>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</si>
  <si>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</si>
  <si>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</si>
  <si>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</si>
  <si>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</si>
  <si>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</si>
  <si>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</si>
  <si>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</si>
  <si>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</si>
  <si>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</si>
  <si>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</si>
  <si>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</si>
  <si>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</si>
  <si>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</si>
  <si>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</si>
  <si>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</si>
  <si>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</si>
  <si>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</si>
  <si>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</si>
  <si>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</si>
  <si>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</si>
  <si>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</si>
  <si>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</si>
  <si>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</si>
  <si>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</si>
  <si>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</si>
  <si>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</si>
  <si>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</si>
  <si>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</si>
  <si>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</si>
  <si>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</si>
  <si>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</si>
  <si>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</si>
  <si>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</si>
  <si>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</si>
  <si>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</si>
  <si>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</si>
  <si>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</si>
  <si>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</si>
  <si>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</si>
  <si>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</si>
  <si>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</si>
  <si>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</si>
  <si>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</si>
  <si>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</si>
  <si>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</si>
  <si>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</si>
  <si>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</si>
  <si>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</si>
  <si>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</si>
  <si>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</si>
  <si>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</si>
  <si>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</si>
  <si>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</si>
  <si>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</si>
  <si>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</si>
  <si>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</si>
  <si>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</si>
  <si>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</si>
  <si>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</si>
  <si>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</si>
  <si>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</si>
  <si>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</si>
  <si>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</si>
  <si>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</si>
  <si>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</si>
  <si>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</si>
  <si>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</si>
  <si>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</si>
  <si>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</si>
  <si>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</si>
  <si>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</si>
  <si>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</si>
  <si>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</si>
  <si>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</si>
  <si>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</si>
  <si>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</si>
  <si>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</si>
  <si>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</si>
  <si>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</si>
  <si>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</si>
  <si>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</si>
  <si>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</si>
  <si>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</si>
  <si>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</si>
  <si>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</si>
  <si>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</si>
  <si>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</si>
  <si>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</si>
  <si>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</si>
  <si>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</si>
  <si>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</si>
  <si>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</si>
  <si>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</si>
  <si>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</si>
  <si>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</si>
  <si>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</si>
  <si>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</si>
  <si>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</si>
  <si>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</si>
  <si>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</si>
  <si>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</si>
  <si>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</si>
  <si>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</si>
  <si>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</si>
  <si>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</si>
  <si>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</si>
  <si>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</si>
  <si>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</si>
  <si>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</si>
  <si>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</si>
  <si>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</si>
  <si>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</si>
  <si>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</si>
  <si>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</si>
  <si>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</si>
  <si>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</si>
  <si>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</si>
  <si>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</si>
  <si>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</si>
  <si>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</si>
  <si>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</si>
  <si>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</si>
  <si>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</si>
  <si>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</si>
  <si>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</si>
  <si>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</si>
  <si>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</si>
  <si>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</si>
  <si>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</si>
  <si>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</si>
  <si>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</si>
  <si>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</si>
  <si>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</si>
  <si>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</si>
  <si>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</si>
  <si>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</si>
  <si>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</si>
  <si>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</si>
  <si>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</si>
  <si>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</si>
  <si>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</si>
  <si>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</si>
  <si>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</si>
  <si>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</si>
  <si>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</si>
  <si>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</si>
  <si>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</si>
  <si>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</si>
  <si>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</si>
  <si>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</si>
  <si>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</si>
  <si>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</si>
  <si>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</si>
  <si>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</si>
  <si>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</si>
  <si>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</si>
  <si>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</si>
  <si>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</si>
  <si>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</si>
  <si>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</si>
  <si>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</si>
  <si>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</si>
  <si>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</si>
  <si>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</si>
  <si>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</si>
  <si>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</si>
  <si>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</si>
  <si>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</si>
  <si>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</si>
  <si>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</si>
  <si>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</si>
  <si>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</si>
  <si>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</si>
  <si>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</si>
  <si>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</si>
  <si>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</si>
  <si>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</si>
  <si>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</si>
  <si>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</si>
  <si>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</si>
  <si>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</si>
  <si>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</si>
  <si>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</si>
  <si>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</si>
  <si>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</si>
  <si>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</si>
  <si>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</si>
  <si>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</si>
  <si>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</si>
  <si>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</si>
  <si>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</si>
  <si>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</si>
  <si>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</si>
  <si>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</si>
  <si>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</si>
  <si>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</si>
  <si>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</si>
  <si>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</si>
  <si>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</si>
  <si>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</si>
  <si>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</si>
  <si>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</si>
  <si>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</si>
  <si>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</si>
  <si>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</si>
  <si>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</si>
  <si>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</si>
  <si>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</si>
  <si>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</si>
  <si>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</si>
  <si>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</si>
  <si>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</si>
  <si>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</si>
  <si>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</si>
  <si>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</si>
  <si>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</si>
  <si>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</si>
  <si>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</si>
  <si>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</si>
  <si>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</si>
  <si>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</si>
  <si>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</si>
  <si>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</si>
  <si>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</si>
  <si>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</si>
  <si>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</si>
  <si>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</si>
  <si>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</si>
  <si>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</si>
  <si>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</si>
  <si>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</si>
  <si>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</si>
  <si>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</si>
  <si>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</si>
  <si>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</si>
  <si>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</si>
  <si>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</si>
  <si>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</si>
  <si>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</si>
  <si>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</si>
  <si>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</si>
  <si>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</si>
  <si>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</si>
  <si>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</si>
  <si>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</si>
  <si>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</si>
  <si>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</si>
  <si>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</si>
  <si>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</si>
  <si>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</si>
  <si>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</si>
  <si>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</si>
  <si>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</si>
  <si>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</si>
  <si>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</si>
  <si>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</si>
  <si>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</si>
  <si>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</si>
  <si>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</si>
  <si>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</si>
  <si>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</si>
  <si>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</si>
  <si>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</si>
  <si>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</si>
  <si>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</si>
  <si>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</si>
  <si>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</si>
  <si>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</si>
  <si>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</si>
  <si>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</si>
  <si>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</si>
  <si>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</si>
  <si>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</si>
  <si>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</si>
  <si>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</si>
  <si>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</si>
  <si>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</si>
  <si>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</si>
  <si>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</si>
  <si>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</si>
  <si>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</si>
  <si>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</si>
  <si>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</si>
  <si>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</si>
  <si>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</si>
  <si>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</si>
  <si>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</si>
  <si>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</si>
  <si>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</si>
  <si>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</si>
  <si>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</si>
  <si>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</si>
  <si>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</si>
  <si>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</si>
  <si>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</si>
  <si>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</si>
  <si>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</si>
  <si>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</si>
  <si>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</si>
  <si>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</si>
  <si>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</si>
  <si>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</si>
  <si>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</si>
  <si>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</si>
  <si>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</si>
  <si>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</si>
  <si>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</si>
  <si>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</si>
  <si>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</si>
  <si>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</si>
  <si>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</si>
  <si>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</si>
  <si>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</si>
  <si>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</si>
  <si>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</si>
  <si>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</si>
  <si>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</si>
  <si>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</si>
  <si>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</si>
  <si>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</si>
  <si>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</si>
  <si>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</si>
  <si>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</si>
  <si>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</si>
  <si>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</si>
  <si>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</si>
  <si>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</si>
  <si>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</si>
  <si>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</si>
  <si>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</si>
  <si>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</si>
  <si>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</si>
  <si>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</si>
  <si>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</si>
  <si>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</si>
  <si>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</si>
  <si>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</si>
  <si>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</si>
  <si>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</si>
  <si>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</si>
  <si>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</si>
  <si>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</si>
  <si>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</si>
  <si>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</si>
  <si>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</si>
  <si>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</si>
  <si>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</si>
  <si>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</si>
  <si>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</si>
  <si>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</si>
  <si>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</si>
  <si>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</si>
  <si>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</si>
  <si>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</si>
  <si>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</si>
  <si>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</si>
  <si>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</si>
  <si>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</si>
  <si>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</si>
  <si>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</si>
  <si>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</si>
  <si>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</si>
  <si>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</si>
  <si>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</si>
  <si>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</si>
  <si>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</si>
  <si>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</si>
  <si>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</si>
  <si>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</si>
  <si>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</si>
  <si>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</si>
  <si>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</si>
  <si>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</si>
  <si>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</si>
  <si>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</si>
  <si>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</si>
  <si>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</si>
  <si>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</si>
  <si>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</si>
  <si>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</si>
  <si>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</si>
  <si>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</si>
  <si>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</si>
  <si>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</si>
  <si>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</si>
  <si>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</si>
  <si>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</si>
  <si>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</si>
  <si>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</si>
  <si>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</si>
  <si>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</si>
  <si>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</si>
  <si>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</si>
  <si>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</si>
  <si>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</si>
  <si>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</si>
  <si>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</si>
  <si>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</si>
  <si>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</si>
  <si>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</si>
  <si>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</si>
  <si>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</si>
  <si>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</si>
  <si>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</si>
  <si>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</si>
  <si>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</si>
  <si>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</si>
  <si>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</si>
  <si>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</si>
  <si>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</si>
  <si>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</si>
  <si>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</si>
  <si>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</si>
  <si>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</si>
  <si>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</si>
  <si>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</si>
  <si>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</si>
  <si>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</si>
  <si>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</si>
  <si>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</si>
  <si>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</si>
  <si>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</si>
  <si>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</si>
  <si>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</si>
  <si>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</si>
  <si>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</si>
  <si>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</si>
  <si>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</si>
  <si>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</si>
  <si>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</si>
  <si>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</si>
  <si>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</si>
  <si>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</si>
  <si>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</si>
  <si>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</si>
  <si>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</si>
  <si>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</si>
  <si>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</si>
  <si>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</si>
  <si>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</si>
  <si>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</si>
  <si>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</si>
  <si>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</si>
  <si>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</si>
  <si>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</si>
  <si>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</si>
  <si>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</si>
  <si>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</si>
  <si>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</si>
  <si>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</si>
  <si>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</si>
  <si>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</si>
  <si>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</si>
  <si>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</si>
  <si>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</si>
  <si>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</si>
  <si>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</si>
  <si>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</si>
  <si>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</si>
  <si>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</si>
  <si>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</si>
  <si>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</si>
  <si>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</si>
  <si>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</si>
  <si>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</si>
  <si>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</si>
  <si>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</si>
  <si>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</si>
  <si>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</si>
  <si>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</si>
  <si>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</si>
  <si>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</si>
  <si>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</si>
  <si>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</si>
  <si>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</si>
  <si>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</si>
  <si>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</si>
  <si>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</si>
  <si>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</si>
  <si>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</si>
  <si>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</si>
  <si>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</si>
  <si>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</si>
  <si>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</si>
  <si>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</si>
  <si>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</si>
  <si>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</si>
  <si>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</si>
  <si>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</si>
  <si>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</si>
  <si>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</si>
  <si>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</si>
  <si>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</si>
  <si>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</si>
  <si>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</si>
  <si>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</si>
  <si>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</si>
  <si>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</si>
  <si>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</si>
  <si>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</si>
  <si>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</si>
  <si>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</si>
  <si>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</si>
  <si>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</si>
  <si>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</si>
  <si>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</si>
  <si>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</si>
  <si>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</si>
  <si>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</si>
  <si>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</si>
  <si>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</si>
  <si>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</si>
  <si>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</si>
  <si>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</si>
  <si>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</si>
  <si>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</si>
  <si>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</si>
  <si>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</si>
  <si>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</si>
  <si>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</si>
  <si>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</si>
  <si>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</si>
  <si>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</si>
  <si>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</si>
  <si>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</si>
  <si>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</si>
  <si>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</si>
  <si>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</si>
  <si>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</si>
  <si>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</si>
  <si>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</si>
  <si>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</si>
  <si>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</si>
  <si>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</si>
  <si>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</si>
  <si>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</si>
  <si>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</si>
  <si>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</si>
  <si>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</si>
  <si>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</si>
  <si>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</si>
  <si>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</si>
  <si>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</si>
  <si>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</si>
  <si>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</si>
  <si>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</si>
  <si>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</si>
  <si>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</si>
  <si>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</si>
  <si>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</si>
  <si>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</si>
  <si>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</si>
  <si>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</si>
  <si>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</si>
  <si>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</si>
  <si>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</si>
  <si>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</si>
  <si>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</si>
  <si>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</si>
  <si>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</si>
  <si>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</si>
  <si>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</si>
  <si>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</si>
  <si>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</si>
  <si>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</si>
  <si>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</si>
  <si>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</si>
  <si>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</si>
  <si>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</si>
  <si>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</si>
  <si>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</si>
  <si>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</si>
  <si>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</si>
  <si>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</si>
  <si>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</si>
  <si>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</si>
  <si>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</si>
  <si>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</si>
  <si>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</si>
  <si>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</si>
  <si>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</si>
  <si>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</si>
  <si>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</si>
  <si>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</si>
  <si>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</si>
  <si>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</si>
  <si>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</si>
  <si>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</si>
  <si>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</si>
  <si>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</si>
  <si>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</si>
  <si>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</si>
  <si>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</si>
  <si>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</si>
  <si>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</si>
  <si>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</si>
  <si>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</si>
  <si>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</si>
  <si>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</si>
  <si>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</si>
  <si>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</si>
  <si>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</si>
  <si>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</si>
  <si>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</si>
  <si>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</si>
  <si>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</si>
  <si>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</si>
  <si>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</si>
  <si>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</si>
  <si>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</si>
  <si>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</si>
  <si>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</si>
  <si>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</si>
  <si>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</si>
  <si>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</si>
  <si>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</si>
  <si>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</si>
  <si>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</si>
  <si>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</si>
  <si>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</si>
  <si>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</si>
  <si>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</si>
  <si>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</si>
  <si>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</si>
  <si>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</si>
  <si>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</si>
  <si>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</si>
  <si>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</si>
  <si>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</si>
  <si>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</si>
  <si>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</si>
  <si>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</si>
  <si>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</si>
  <si>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</si>
  <si>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</si>
  <si>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</si>
  <si>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</si>
  <si>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</si>
  <si>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</si>
  <si>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</si>
  <si>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</si>
  <si>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</si>
  <si>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</si>
  <si>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</si>
  <si>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</si>
  <si>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</si>
  <si>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</si>
  <si>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</si>
  <si>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</si>
  <si>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</si>
  <si>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</si>
  <si>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</si>
  <si>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</si>
  <si>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</si>
  <si>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</si>
  <si>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</si>
  <si>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</si>
  <si>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</si>
  <si>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</si>
  <si>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</si>
  <si>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</si>
  <si>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</si>
  <si>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</si>
  <si>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</si>
  <si>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</si>
  <si>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</si>
  <si>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</si>
  <si>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</si>
  <si>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</si>
  <si>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</si>
  <si>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</si>
  <si>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</si>
  <si>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</si>
  <si>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</si>
  <si>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</si>
  <si>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</si>
  <si>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</si>
  <si>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</si>
  <si>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</si>
  <si>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</si>
  <si>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</si>
  <si>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</si>
  <si>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</si>
  <si>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</si>
  <si>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</si>
  <si>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</si>
  <si>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</si>
  <si>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</si>
  <si>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</si>
  <si>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</si>
  <si>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</si>
  <si>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</si>
  <si>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</si>
  <si>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</si>
  <si>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</si>
  <si>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</si>
  <si>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</si>
  <si>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</si>
  <si>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</si>
  <si>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</si>
  <si>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</si>
  <si>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</si>
  <si>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</si>
  <si>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</si>
  <si>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</si>
  <si>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</si>
  <si>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</si>
  <si>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</si>
  <si>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</si>
  <si>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</si>
  <si>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</si>
  <si>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</si>
  <si>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</si>
  <si>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</si>
  <si>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</si>
  <si>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</si>
  <si>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</si>
  <si>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</si>
  <si>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</si>
  <si>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</si>
  <si>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</si>
  <si>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</si>
  <si>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</si>
  <si>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</si>
  <si>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</si>
  <si>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</si>
  <si>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</si>
  <si>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</si>
  <si>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</si>
  <si>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</si>
  <si>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</si>
  <si>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</si>
  <si>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</si>
  <si>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</si>
  <si>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</si>
  <si>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</si>
  <si>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</si>
  <si>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</si>
  <si>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</si>
  <si>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</si>
  <si>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</si>
  <si>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</si>
  <si>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</si>
  <si>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</si>
  <si>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</si>
  <si>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</si>
  <si>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</si>
  <si>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</si>
  <si>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</si>
  <si>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</si>
  <si>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</si>
  <si>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</si>
  <si>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</si>
  <si>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</si>
  <si>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</si>
  <si>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</si>
  <si>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</si>
  <si>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</si>
  <si>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</si>
  <si>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</si>
  <si>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</si>
  <si>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</si>
  <si>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</si>
  <si>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</si>
  <si>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</si>
  <si>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</si>
  <si>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</si>
  <si>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</si>
  <si>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</si>
  <si>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</si>
  <si>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</si>
  <si>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</si>
  <si>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</si>
  <si>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</si>
  <si>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</si>
  <si>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</si>
  <si>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</si>
  <si>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</si>
  <si>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</si>
  <si>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</si>
  <si>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</si>
  <si>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</si>
  <si>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</si>
  <si>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</si>
  <si>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</si>
  <si>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</si>
  <si>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</si>
  <si>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</si>
  <si>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</si>
  <si>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</si>
  <si>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</si>
  <si>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</si>
  <si>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</si>
  <si>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</si>
  <si>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</si>
  <si>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</si>
  <si>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</si>
  <si>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</si>
  <si>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</si>
  <si>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</si>
  <si>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</si>
  <si>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</si>
  <si>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</si>
  <si>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</si>
  <si>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</si>
  <si>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</si>
  <si>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</si>
  <si>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</si>
  <si>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</si>
  <si>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</si>
  <si>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</si>
  <si>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</si>
  <si>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</si>
  <si>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</si>
  <si>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</si>
  <si>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</si>
  <si>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</si>
  <si>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</si>
  <si>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</si>
  <si>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</si>
  <si>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</si>
  <si>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</si>
  <si>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</si>
  <si>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</si>
  <si>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</si>
  <si>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</si>
  <si>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</si>
  <si>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</si>
  <si>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</si>
  <si>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</si>
  <si>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</si>
  <si>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</si>
  <si>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</si>
  <si>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</si>
  <si>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</si>
  <si>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</si>
  <si>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</si>
  <si>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</si>
  <si>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</si>
  <si>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</si>
  <si>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</si>
  <si>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</si>
  <si>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</si>
  <si>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</si>
  <si>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</si>
  <si>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</si>
  <si>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</si>
  <si>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</si>
  <si>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</si>
  <si>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</si>
  <si>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</si>
  <si>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</si>
  <si>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</si>
  <si>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</si>
  <si>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</si>
  <si>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</si>
  <si>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</si>
  <si>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</si>
  <si>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</si>
  <si>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</si>
  <si>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</si>
  <si>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</si>
  <si>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</si>
  <si>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</si>
  <si>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</si>
  <si>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</si>
  <si>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</si>
  <si>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</si>
  <si>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</si>
  <si>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</si>
  <si>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</si>
  <si>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</si>
  <si>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</si>
  <si>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</si>
  <si>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</si>
  <si>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</si>
  <si>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</si>
  <si>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</si>
  <si>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</si>
  <si>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</si>
  <si>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</si>
  <si>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</si>
  <si>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</si>
  <si>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</si>
  <si>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</si>
  <si>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</si>
  <si>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</si>
  <si>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</si>
  <si>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</si>
  <si>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</si>
  <si>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</si>
  <si>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</si>
  <si>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</si>
  <si>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</si>
  <si>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</si>
  <si>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</si>
  <si>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</si>
  <si>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</si>
  <si>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</si>
  <si>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</si>
  <si>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</si>
  <si>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</si>
  <si>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</si>
  <si>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</si>
  <si>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</si>
  <si>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</si>
  <si>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</si>
  <si>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</si>
  <si>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</si>
  <si>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</si>
  <si>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</si>
  <si>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</si>
  <si>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</si>
  <si>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</si>
  <si>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</si>
  <si>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</si>
  <si>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</si>
  <si>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</si>
  <si>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</si>
  <si>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</si>
  <si>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</si>
  <si>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</si>
  <si>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</si>
  <si>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</si>
  <si>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</si>
  <si>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</si>
  <si>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</si>
  <si>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</si>
  <si>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</si>
  <si>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</si>
  <si>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</si>
  <si>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</si>
  <si>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</si>
  <si>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</si>
  <si>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</si>
  <si>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</si>
  <si>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</si>
  <si>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</si>
  <si>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</si>
  <si>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</si>
  <si>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</si>
  <si>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</si>
  <si>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</si>
  <si>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</si>
  <si>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</si>
  <si>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</si>
  <si>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</si>
  <si>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</si>
  <si>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</si>
  <si>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</si>
  <si>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</si>
  <si>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</si>
  <si>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</si>
  <si>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</si>
  <si>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</si>
  <si>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</si>
  <si>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</si>
  <si>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</si>
  <si>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</si>
  <si>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</si>
  <si>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</si>
  <si>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</si>
  <si>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</si>
  <si>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</si>
  <si>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</si>
  <si>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</si>
  <si>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</si>
  <si>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</si>
  <si>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</si>
  <si>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</si>
  <si>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</si>
  <si>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</si>
  <si>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</si>
  <si>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</si>
  <si>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</si>
  <si>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</si>
  <si>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</si>
  <si>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</si>
  <si>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</si>
  <si>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</si>
  <si>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</si>
  <si>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</si>
  <si>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</si>
  <si>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</si>
  <si>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</si>
  <si>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</si>
  <si>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</si>
  <si>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</si>
  <si>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</si>
  <si>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</si>
  <si>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</si>
  <si>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</si>
  <si>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</si>
  <si>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</si>
  <si>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</si>
  <si>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</si>
  <si>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</si>
  <si>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</si>
  <si>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</si>
  <si>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</si>
  <si>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</si>
  <si>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</si>
  <si>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</si>
  <si>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</si>
  <si>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</si>
  <si>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</si>
  <si>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</si>
  <si>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</si>
  <si>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</si>
  <si>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</si>
  <si>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</si>
  <si>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</si>
  <si>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</si>
  <si>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</si>
  <si>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</si>
  <si>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</si>
  <si>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</si>
  <si>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</si>
  <si>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</si>
  <si>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</si>
  <si>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</si>
  <si>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</si>
  <si>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</si>
  <si>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</si>
  <si>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</si>
  <si>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</si>
  <si>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</si>
  <si>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</si>
  <si>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</si>
  <si>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</si>
  <si>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</si>
  <si>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</si>
  <si>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</si>
  <si>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</si>
  <si>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</si>
  <si>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</si>
  <si>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</si>
  <si>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</si>
  <si>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</si>
  <si>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</si>
  <si>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</si>
  <si>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</si>
  <si>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</si>
  <si>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</si>
  <si>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</si>
  <si>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</si>
  <si>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</si>
  <si>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</si>
  <si>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</si>
  <si>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</si>
  <si>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</si>
  <si>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</si>
  <si>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</si>
  <si>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</si>
  <si>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</si>
  <si>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</si>
  <si>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</si>
  <si>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</si>
  <si>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</si>
  <si>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</si>
  <si>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</si>
  <si>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</si>
  <si>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</si>
  <si>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</si>
  <si>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</si>
  <si>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</si>
  <si>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</si>
  <si>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</si>
  <si>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</si>
  <si>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</si>
  <si>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</si>
  <si>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</si>
  <si>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</si>
  <si>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</si>
  <si>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</si>
  <si>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</si>
  <si>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</si>
  <si>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</si>
  <si>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</si>
  <si>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</si>
  <si>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</si>
  <si>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</si>
  <si>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</si>
  <si>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</si>
  <si>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</si>
  <si>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</si>
  <si>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</si>
  <si>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</si>
  <si>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</si>
  <si>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</si>
  <si>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</si>
  <si>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</si>
  <si>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</si>
  <si>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</si>
  <si>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</si>
  <si>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</si>
  <si>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</si>
  <si>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</si>
  <si>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</si>
  <si>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</si>
  <si>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</si>
  <si>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</si>
  <si>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</si>
  <si>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</si>
  <si>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</si>
  <si>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</si>
  <si>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</si>
  <si>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</si>
  <si>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</si>
  <si>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</si>
  <si>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</si>
  <si>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</si>
  <si>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</si>
  <si>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</si>
  <si>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</si>
  <si>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</si>
  <si>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</si>
  <si>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</si>
  <si>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</si>
  <si>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</si>
  <si>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</si>
  <si>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</si>
  <si>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</si>
  <si>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</si>
  <si>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</si>
  <si>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</si>
  <si>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</si>
  <si>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</si>
  <si>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</si>
  <si>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</si>
  <si>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</si>
  <si>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</si>
  <si>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</si>
  <si>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</si>
  <si>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</si>
  <si>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</si>
  <si>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</si>
  <si>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</si>
  <si>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</si>
  <si>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</si>
  <si>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</si>
  <si>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</si>
  <si>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</si>
  <si>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</si>
  <si>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</si>
  <si>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</si>
  <si>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</si>
  <si>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</si>
  <si>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</si>
  <si>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</si>
  <si>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</si>
  <si>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</si>
  <si>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</si>
  <si>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</si>
  <si>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</si>
  <si>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</si>
  <si>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</si>
  <si>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</si>
  <si>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</si>
  <si>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</si>
  <si>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</si>
  <si>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</si>
  <si>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</si>
  <si>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</si>
  <si>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</si>
  <si>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</si>
  <si>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</si>
  <si>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</si>
  <si>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</si>
  <si>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</si>
  <si>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</si>
  <si>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</si>
  <si>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</si>
  <si>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</si>
  <si>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</si>
  <si>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</si>
  <si>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</si>
  <si>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</si>
  <si>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</si>
  <si>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</si>
  <si>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</si>
  <si>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</si>
  <si>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</si>
  <si>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</si>
  <si>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</si>
  <si>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</si>
  <si>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</si>
  <si>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</si>
  <si>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</si>
  <si>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</si>
  <si>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</si>
  <si>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</si>
  <si>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</si>
  <si>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</si>
  <si>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</si>
  <si>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</si>
  <si>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</si>
  <si>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</si>
  <si>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</si>
  <si>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</si>
  <si>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</si>
  <si>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</si>
  <si>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</si>
  <si>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</si>
  <si>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</si>
  <si>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</si>
  <si>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</si>
  <si>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</si>
  <si>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</si>
  <si>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</si>
  <si>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</si>
  <si>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</si>
  <si>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</si>
  <si>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</si>
  <si>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</si>
  <si>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</si>
  <si>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</si>
  <si>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</si>
  <si>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</si>
  <si>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</si>
  <si>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</si>
  <si>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</si>
  <si>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</si>
  <si>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</si>
  <si>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</si>
  <si>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</si>
  <si>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</si>
  <si>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</si>
  <si>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</si>
  <si>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</si>
  <si>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</si>
  <si>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</si>
  <si>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</si>
  <si>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</si>
  <si>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</si>
  <si>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</si>
  <si>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</si>
  <si>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</si>
  <si>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</si>
  <si>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</si>
  <si>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</si>
  <si>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</si>
  <si>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</si>
  <si>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</si>
  <si>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</si>
  <si>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</si>
  <si>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</si>
  <si>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</si>
  <si>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</si>
  <si>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</si>
  <si>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</si>
  <si>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</si>
  <si>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</si>
  <si>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</si>
  <si>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</si>
  <si>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</si>
  <si>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</si>
  <si>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</si>
  <si>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</si>
  <si>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</si>
  <si>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</si>
  <si>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</si>
  <si>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</si>
  <si>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</si>
  <si>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</si>
  <si>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</si>
  <si>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</si>
  <si>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</si>
  <si>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</si>
  <si>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</si>
  <si>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</si>
  <si>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</si>
  <si>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</si>
  <si>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</si>
  <si>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</si>
  <si>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</si>
  <si>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</si>
  <si>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</si>
  <si>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</si>
  <si>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</si>
  <si>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</si>
  <si>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</si>
  <si>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</si>
  <si>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</si>
  <si>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</si>
  <si>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</si>
  <si>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</si>
  <si>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</si>
  <si>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</si>
  <si>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</si>
  <si>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</si>
  <si>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</si>
  <si>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</si>
  <si>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</si>
  <si>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</si>
  <si>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</si>
  <si>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</si>
  <si>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</si>
  <si>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</si>
  <si>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</si>
  <si>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</si>
  <si>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</si>
  <si>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</si>
  <si>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</si>
  <si>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</si>
  <si>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</si>
  <si>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</si>
  <si>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</si>
  <si>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</si>
  <si>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</si>
  <si>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</si>
  <si>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</si>
  <si>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</si>
  <si>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</si>
  <si>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</si>
  <si>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</si>
  <si>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</si>
  <si>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</si>
  <si>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</si>
  <si>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</si>
  <si>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</si>
  <si>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</si>
  <si>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</si>
  <si>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</si>
  <si>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</si>
  <si>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</si>
  <si>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</si>
  <si>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</si>
  <si>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</si>
  <si>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</si>
  <si>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</si>
  <si>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</si>
  <si>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</si>
  <si>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</si>
  <si>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</si>
  <si>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</si>
  <si>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</si>
  <si>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</si>
  <si>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</si>
  <si>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</si>
  <si>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</si>
  <si>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</si>
  <si>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</si>
  <si>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</si>
  <si>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</si>
  <si>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</si>
  <si>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</si>
  <si>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</si>
  <si>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</si>
  <si>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</si>
  <si>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</si>
  <si>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</si>
  <si>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</si>
  <si>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</si>
  <si>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</si>
  <si>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</si>
  <si>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</si>
  <si>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</si>
  <si>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</si>
  <si>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</si>
  <si>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</si>
  <si>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</si>
  <si>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</si>
  <si>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</si>
  <si>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</si>
  <si>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</si>
  <si>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</si>
  <si>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</si>
  <si>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</si>
  <si>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</si>
  <si>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</si>
  <si>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</si>
  <si>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</si>
  <si>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</si>
  <si>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</si>
  <si>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</si>
  <si>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</si>
  <si>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</si>
  <si>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</si>
  <si>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</si>
  <si>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</si>
  <si>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</si>
  <si>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</si>
  <si>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</si>
  <si>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</si>
  <si>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</si>
  <si>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</si>
  <si>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</si>
  <si>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</si>
  <si>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</si>
  <si>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</si>
  <si>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</si>
  <si>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</si>
  <si>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</si>
  <si>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</si>
  <si>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</si>
  <si>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</si>
  <si>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</si>
  <si>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</si>
  <si>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</si>
  <si>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</si>
  <si>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</si>
  <si>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</si>
  <si>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</si>
  <si>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</si>
  <si>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</si>
  <si>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</si>
  <si>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</si>
  <si>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</si>
  <si>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</si>
  <si>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</si>
  <si>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</si>
  <si>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</si>
  <si>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</si>
  <si>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</si>
  <si>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</si>
  <si>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</si>
  <si>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</si>
  <si>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</si>
  <si>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</si>
  <si>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</si>
  <si>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</si>
  <si>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</si>
  <si>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</si>
  <si>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</si>
  <si>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</si>
  <si>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</si>
  <si>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</si>
  <si>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</si>
  <si>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</si>
  <si>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</si>
  <si>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</si>
  <si>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</si>
  <si>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</si>
  <si>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</si>
  <si>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</si>
  <si>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</si>
  <si>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</si>
  <si>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</si>
  <si>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</si>
  <si>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</si>
  <si>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</si>
  <si>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</si>
  <si>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</si>
  <si>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</si>
  <si>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</si>
  <si>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</si>
  <si>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</si>
  <si>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</si>
  <si>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</si>
  <si>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</si>
  <si>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</si>
  <si>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</si>
  <si>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</si>
  <si>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</si>
  <si>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</si>
  <si>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</si>
  <si>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</si>
  <si>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</si>
  <si>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</si>
  <si>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</si>
  <si>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</si>
  <si>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</si>
  <si>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</si>
  <si>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</si>
  <si>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</si>
  <si>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</si>
  <si>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</si>
  <si>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</si>
  <si>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</si>
  <si>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</si>
  <si>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</si>
  <si>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</si>
  <si>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</si>
  <si>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</si>
  <si>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</si>
  <si>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</si>
  <si>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</si>
  <si>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</si>
  <si>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</si>
  <si>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</si>
  <si>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</si>
  <si>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</si>
  <si>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</si>
  <si>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</si>
  <si>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</si>
  <si>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</si>
  <si>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</si>
  <si>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</si>
  <si>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</si>
  <si>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</si>
  <si>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</si>
  <si>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</si>
  <si>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</si>
  <si>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</si>
  <si>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</si>
  <si>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</si>
  <si>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</si>
  <si>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</si>
  <si>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</si>
  <si>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</si>
  <si>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</si>
  <si>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</si>
  <si>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</si>
  <si>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</si>
  <si>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</si>
  <si>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</si>
  <si>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</si>
  <si>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</si>
  <si>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</si>
  <si>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</si>
  <si>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</si>
  <si>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</si>
  <si>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</si>
  <si>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</si>
  <si>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</si>
  <si>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</si>
  <si>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</si>
  <si>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</si>
  <si>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</si>
  <si>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</si>
  <si>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</si>
  <si>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</si>
  <si>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</si>
  <si>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</si>
  <si>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</si>
  <si>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</si>
  <si>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</si>
  <si>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</si>
  <si>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</si>
  <si>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</si>
  <si>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</si>
  <si>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</si>
  <si>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</si>
  <si>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</si>
  <si>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</si>
  <si>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</si>
  <si>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</si>
  <si>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</si>
  <si>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</si>
  <si>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</si>
  <si>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</si>
  <si>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</si>
  <si>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</si>
  <si>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</si>
  <si>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</si>
  <si>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</si>
  <si>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</si>
  <si>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</si>
  <si>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</si>
  <si>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</si>
  <si>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</si>
  <si>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</si>
  <si>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</si>
  <si>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</si>
  <si>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</si>
  <si>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</si>
  <si>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</si>
  <si>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</si>
  <si>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</si>
  <si>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</si>
  <si>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</si>
  <si>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</si>
  <si>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</si>
  <si>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</si>
  <si>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</si>
  <si>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</si>
  <si>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</si>
  <si>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</si>
  <si>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</si>
  <si>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</si>
  <si>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</si>
  <si>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</si>
  <si>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</si>
  <si>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</si>
  <si>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</si>
  <si>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</si>
  <si>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</si>
  <si>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</si>
  <si>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</si>
  <si>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</si>
  <si>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</si>
  <si>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</si>
  <si>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</si>
  <si>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</si>
  <si>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</si>
  <si>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</si>
  <si>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</si>
  <si>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</si>
  <si>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</si>
  <si>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</si>
  <si>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</si>
  <si>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</si>
  <si>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</si>
  <si>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</si>
  <si>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</si>
  <si>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</si>
  <si>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</si>
  <si>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</si>
  <si>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</si>
  <si>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</si>
  <si>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</si>
  <si>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</si>
  <si>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</si>
  <si>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</si>
  <si>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</si>
  <si>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</si>
  <si>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</si>
  <si>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</si>
  <si>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</si>
  <si>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</si>
  <si>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</si>
  <si>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</si>
  <si>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</si>
  <si>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</si>
  <si>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</si>
  <si>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</si>
  <si>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</si>
  <si>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</si>
  <si>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</si>
  <si>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</si>
  <si>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</si>
  <si>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</si>
  <si>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</si>
  <si>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</si>
  <si>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</si>
  <si>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</si>
  <si>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</si>
  <si>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</si>
  <si>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</si>
  <si>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</si>
  <si>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</si>
  <si>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</si>
  <si>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</si>
  <si>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</si>
  <si>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</si>
  <si>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</si>
  <si>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</si>
  <si>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</si>
  <si>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</si>
  <si>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</si>
  <si>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</si>
  <si>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</si>
  <si>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</si>
  <si>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</si>
  <si>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</si>
  <si>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</si>
  <si>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</si>
  <si>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</si>
  <si>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</si>
  <si>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</si>
  <si>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</si>
  <si>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</si>
  <si>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</si>
  <si>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</si>
  <si>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</si>
  <si>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</si>
  <si>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</si>
  <si>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</si>
  <si>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</si>
  <si>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</si>
  <si>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</si>
  <si>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</si>
  <si>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</si>
  <si>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</si>
  <si>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</si>
  <si>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</si>
  <si>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</si>
  <si>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</si>
  <si>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</si>
  <si>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</si>
  <si>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</si>
  <si>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</si>
  <si>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</si>
  <si>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</si>
  <si>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</si>
  <si>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</si>
  <si>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</si>
  <si>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</si>
  <si>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</si>
  <si>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</si>
  <si>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</si>
  <si>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</si>
  <si>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</si>
  <si>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</si>
  <si>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</si>
  <si>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</si>
  <si>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</si>
  <si>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</si>
  <si>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</si>
  <si>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</si>
  <si>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</si>
  <si>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</si>
  <si>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</si>
  <si>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</si>
  <si>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</si>
  <si>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</si>
  <si>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</si>
  <si>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</si>
  <si>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</si>
  <si>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</si>
  <si>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</si>
  <si>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</si>
  <si>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</si>
  <si>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</si>
  <si>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</si>
  <si>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</si>
  <si>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</si>
  <si>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</si>
  <si>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</si>
  <si>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</si>
  <si>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</si>
  <si>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</si>
  <si>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</si>
  <si>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</si>
  <si>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</si>
  <si>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</si>
  <si>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</si>
  <si>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</si>
  <si>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</si>
  <si>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</si>
  <si>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</si>
  <si>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</si>
  <si>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</si>
  <si>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</si>
  <si>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</si>
  <si>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</si>
  <si>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</si>
  <si>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</si>
  <si>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</si>
  <si>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</si>
  <si>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</si>
  <si>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</si>
  <si>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</si>
  <si>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</si>
  <si>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</si>
  <si>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</si>
  <si>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</si>
  <si>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</si>
  <si>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</si>
  <si>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</si>
  <si>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</si>
  <si>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</si>
  <si>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</si>
  <si>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</si>
  <si>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</si>
  <si>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</si>
  <si>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</si>
  <si>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</si>
  <si>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</si>
  <si>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</si>
  <si>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</si>
  <si>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</si>
  <si>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</si>
  <si>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</si>
  <si>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</si>
  <si>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</si>
  <si>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</si>
  <si>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</si>
  <si>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</si>
  <si>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</si>
  <si>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</si>
  <si>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</si>
  <si>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</si>
  <si>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</si>
  <si>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</si>
  <si>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</si>
  <si>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</si>
  <si>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</si>
  <si>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</si>
  <si>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</si>
  <si>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</si>
  <si>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</si>
  <si>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</si>
  <si>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</si>
  <si>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</si>
  <si>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</si>
  <si>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</si>
  <si>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</si>
  <si>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</si>
  <si>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</si>
  <si>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</si>
  <si>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</si>
  <si>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</si>
  <si>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</si>
  <si>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</si>
  <si>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</si>
  <si>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</si>
  <si>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</si>
  <si>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</si>
  <si>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</si>
  <si>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</si>
  <si>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</si>
  <si>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</si>
  <si>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</si>
  <si>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</si>
  <si>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</si>
  <si>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</si>
  <si>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</si>
  <si>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</si>
  <si>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</si>
  <si>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</si>
  <si>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</si>
  <si>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</si>
  <si>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</si>
  <si>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</si>
  <si>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</si>
  <si>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</si>
  <si>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</si>
  <si>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</si>
  <si>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</si>
  <si>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</si>
  <si>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</si>
  <si>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</si>
  <si>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</si>
  <si>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</si>
  <si>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</si>
  <si>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</si>
  <si>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</si>
  <si>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</si>
  <si>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</si>
  <si>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</si>
  <si>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</si>
  <si>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</si>
  <si>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</si>
  <si>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</si>
  <si>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</si>
  <si>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</si>
  <si>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</si>
  <si>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</si>
  <si>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</si>
  <si>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</si>
  <si>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</si>
  <si>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</si>
  <si>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</si>
  <si>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</si>
  <si>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</si>
  <si>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</si>
  <si>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</si>
  <si>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</si>
  <si>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</si>
  <si>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</si>
  <si>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</si>
  <si>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</si>
  <si>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</si>
  <si>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</si>
  <si>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</si>
  <si>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</si>
  <si>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</si>
  <si>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</si>
  <si>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</si>
  <si>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</si>
  <si>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</si>
  <si>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</si>
  <si>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</si>
  <si>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</si>
  <si>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</si>
  <si>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</si>
  <si>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</si>
  <si>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</si>
  <si>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</si>
  <si>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</si>
  <si>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</si>
  <si>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</si>
  <si>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</si>
  <si>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</si>
  <si>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</si>
  <si>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</si>
  <si>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</si>
  <si>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</si>
  <si>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</si>
  <si>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</si>
  <si>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</si>
  <si>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</si>
  <si>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</si>
  <si>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</si>
  <si>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</si>
  <si>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</si>
  <si>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</si>
  <si>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</si>
  <si>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</si>
  <si>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</si>
  <si>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</si>
  <si>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</si>
  <si>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</si>
  <si>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</si>
  <si>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</si>
  <si>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</si>
  <si>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</si>
  <si>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</si>
  <si>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</si>
  <si>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</si>
  <si>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</si>
  <si>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</si>
  <si>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</si>
  <si>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</si>
  <si>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</si>
  <si>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</si>
  <si>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</si>
  <si>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</si>
  <si>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</si>
  <si>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</si>
  <si>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</si>
  <si>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</si>
  <si>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</si>
  <si>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</si>
  <si>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</si>
  <si>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</si>
  <si>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</si>
  <si>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</si>
  <si>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</si>
  <si>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</si>
  <si>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</si>
  <si>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</si>
  <si>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</si>
  <si>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</si>
  <si>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</si>
  <si>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</si>
  <si>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</si>
  <si>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</si>
  <si>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</si>
  <si>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</si>
  <si>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</si>
  <si>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</si>
  <si>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</si>
  <si>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</si>
  <si>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</si>
  <si>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</si>
  <si>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</si>
  <si>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</si>
  <si>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</si>
  <si>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</si>
  <si>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</si>
  <si>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</si>
  <si>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</si>
  <si>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</si>
  <si>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</si>
  <si>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</si>
  <si>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</si>
  <si>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</si>
  <si>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</si>
  <si>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</si>
  <si>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</si>
  <si>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</si>
  <si>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</si>
  <si>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</si>
  <si>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</si>
  <si>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</si>
  <si>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</si>
  <si>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</si>
  <si>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</si>
  <si>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</si>
  <si>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</si>
  <si>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</si>
  <si>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</si>
  <si>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</si>
  <si>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</si>
  <si>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</si>
  <si>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</si>
  <si>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</si>
  <si>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</si>
  <si>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</si>
  <si>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</si>
  <si>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</si>
  <si>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</si>
  <si>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</si>
  <si>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</si>
  <si>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</si>
  <si>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</si>
  <si>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</si>
  <si>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</si>
  <si>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</si>
  <si>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</si>
  <si>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</si>
  <si>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</si>
  <si>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</si>
  <si>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</si>
  <si>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</si>
  <si>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</si>
  <si>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</si>
  <si>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</si>
  <si>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</si>
  <si>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</si>
  <si>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</si>
  <si>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</si>
  <si>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</si>
  <si>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</si>
  <si>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</si>
  <si>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</si>
  <si>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</si>
  <si>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</si>
  <si>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</si>
  <si>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</si>
  <si>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</si>
  <si>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</si>
  <si>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</si>
  <si>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</si>
  <si>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</si>
  <si>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</si>
  <si>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</si>
  <si>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</si>
  <si>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</si>
  <si>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</si>
  <si>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</si>
  <si>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</si>
  <si>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</si>
  <si>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</si>
  <si>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</si>
  <si>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</si>
  <si>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</si>
  <si>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</si>
  <si>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</si>
  <si>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</si>
  <si>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</si>
  <si>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</si>
  <si>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</si>
  <si>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</si>
  <si>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</si>
  <si>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</si>
  <si>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</si>
  <si>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</si>
  <si>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</si>
  <si>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</si>
  <si>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</si>
  <si>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</si>
  <si>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</si>
  <si>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</si>
  <si>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</si>
  <si>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</si>
  <si>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</si>
  <si>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</si>
  <si>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</si>
  <si>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</si>
  <si>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</si>
  <si>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</si>
  <si>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</si>
  <si>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</si>
  <si>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</si>
  <si>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</si>
  <si>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</si>
  <si>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</si>
  <si>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</si>
  <si>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</si>
  <si>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</si>
  <si>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</si>
  <si>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</si>
  <si>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</si>
  <si>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</si>
  <si>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</si>
  <si>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</si>
  <si>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</si>
  <si>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</si>
  <si>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</si>
  <si>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</si>
  <si>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</si>
  <si>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</si>
  <si>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</si>
  <si>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</si>
  <si>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</si>
  <si>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</si>
  <si>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</si>
  <si>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</si>
  <si>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</si>
  <si>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</si>
  <si>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</si>
  <si>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</si>
  <si>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</si>
  <si>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</si>
  <si>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</si>
  <si>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</si>
  <si>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</si>
  <si>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</si>
  <si>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</si>
  <si>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</si>
  <si>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</si>
  <si>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</si>
  <si>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</si>
  <si>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</si>
  <si>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</si>
  <si>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</si>
  <si>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</si>
  <si>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</si>
  <si>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</si>
  <si>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</si>
  <si>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</si>
  <si>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</si>
  <si>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</si>
  <si>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</si>
  <si>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</si>
  <si>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</si>
  <si>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</si>
  <si>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</si>
  <si>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</si>
  <si>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</si>
  <si>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</si>
  <si>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</si>
  <si>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</si>
  <si>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</si>
  <si>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</si>
  <si>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</si>
  <si>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</si>
  <si>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</si>
  <si>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</si>
  <si>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</si>
  <si>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</si>
  <si>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</si>
  <si>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</si>
  <si>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</si>
  <si>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</si>
  <si>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</si>
  <si>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</si>
  <si>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</si>
  <si>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</si>
  <si>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</si>
  <si>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</si>
  <si>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</si>
  <si>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</si>
  <si>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</si>
  <si>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</si>
  <si>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</si>
  <si>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</si>
  <si>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</si>
  <si>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</si>
  <si>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</si>
  <si>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</si>
  <si>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</si>
  <si>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</si>
  <si>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</si>
  <si>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</si>
  <si>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</si>
  <si>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</si>
  <si>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</si>
  <si>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</si>
  <si>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</si>
  <si>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</si>
  <si>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</si>
  <si>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</si>
  <si>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</si>
  <si>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</si>
  <si>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</si>
  <si>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</si>
  <si>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</si>
  <si>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</si>
  <si>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</si>
  <si>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</si>
  <si>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</si>
  <si>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</si>
  <si>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</si>
  <si>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</si>
  <si>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</si>
  <si>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</si>
  <si>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</si>
  <si>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</si>
  <si>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</si>
  <si>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</si>
  <si>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</si>
  <si>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</si>
  <si>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</si>
  <si>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</si>
  <si>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</si>
  <si>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</si>
  <si>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</si>
  <si>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</si>
  <si>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</si>
  <si>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</si>
  <si>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</si>
  <si>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</si>
  <si>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</si>
  <si>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</si>
  <si>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</si>
  <si>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</si>
  <si>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</si>
  <si>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</si>
  <si>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</si>
  <si>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</si>
  <si>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</si>
  <si>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</si>
  <si>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</si>
  <si>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</si>
  <si>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</si>
  <si>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</si>
  <si>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</si>
  <si>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</si>
  <si>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</si>
  <si>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</si>
  <si>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</si>
  <si>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</si>
  <si>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</si>
  <si>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</si>
  <si>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</si>
  <si>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</si>
  <si>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</si>
  <si>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</si>
  <si>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</si>
  <si>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</si>
  <si>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</si>
  <si>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</si>
  <si>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</si>
  <si>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</si>
  <si>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</si>
  <si>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</si>
  <si>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</si>
  <si>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</si>
  <si>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</si>
  <si>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</si>
  <si>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</si>
  <si>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</si>
  <si>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</si>
  <si>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</si>
  <si>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</si>
  <si>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</si>
  <si>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</si>
  <si>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</si>
  <si>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</si>
  <si>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</si>
  <si>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</si>
  <si>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</si>
  <si>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</si>
  <si>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</si>
  <si>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</si>
  <si>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</si>
  <si>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</si>
  <si>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</si>
  <si>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</si>
  <si>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</si>
  <si>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</si>
  <si>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</si>
  <si>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</si>
  <si>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</si>
  <si>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</si>
  <si>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</si>
  <si>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</si>
  <si>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</si>
  <si>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</si>
  <si>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</si>
  <si>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</si>
  <si>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</si>
  <si>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</si>
  <si>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</si>
  <si>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</si>
  <si>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</si>
  <si>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</si>
  <si>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</si>
  <si>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</si>
  <si>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</si>
  <si>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</si>
  <si>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</si>
  <si>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</si>
  <si>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</si>
  <si>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</si>
  <si>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</si>
  <si>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</si>
  <si>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</si>
  <si>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</si>
  <si>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</si>
  <si>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</si>
  <si>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</si>
  <si>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</si>
  <si>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</si>
  <si>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</si>
  <si>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</si>
  <si>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</si>
  <si>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</si>
  <si>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</si>
  <si>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</si>
  <si>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</si>
  <si>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</si>
  <si>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</si>
  <si>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</si>
  <si>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</si>
  <si>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</si>
  <si>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</si>
  <si>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</si>
  <si>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</si>
  <si>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</si>
  <si>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</si>
  <si>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</si>
  <si>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</si>
  <si>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</si>
  <si>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</si>
  <si>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</si>
  <si>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</si>
  <si>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</si>
  <si>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</si>
  <si>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</si>
  <si>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</si>
  <si>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</si>
  <si>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</si>
  <si>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</si>
  <si>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</si>
  <si>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</si>
  <si>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</si>
  <si>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</si>
  <si>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</si>
  <si>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</si>
  <si>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</si>
  <si>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</si>
  <si>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</si>
  <si>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</si>
  <si>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</si>
  <si>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</si>
  <si>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</si>
  <si>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</si>
  <si>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</si>
  <si>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</si>
  <si>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</si>
  <si>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</si>
  <si>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</si>
  <si>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</si>
  <si>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</si>
  <si>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</si>
  <si>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</si>
  <si>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</si>
  <si>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</si>
  <si>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</si>
  <si>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</si>
  <si>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</si>
  <si>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</si>
  <si>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</si>
  <si>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</si>
  <si>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</si>
  <si>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</si>
  <si>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</si>
  <si>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</si>
  <si>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</si>
  <si>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</si>
  <si>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</si>
  <si>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</si>
  <si>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</si>
  <si>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</si>
  <si>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</si>
  <si>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</si>
  <si>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</si>
  <si>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</si>
  <si>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</si>
  <si>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</si>
  <si>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</si>
  <si>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</si>
  <si>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</si>
  <si>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</si>
  <si>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</si>
  <si>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</si>
  <si>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</si>
  <si>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</si>
  <si>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</si>
  <si>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</si>
  <si>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</si>
  <si>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</si>
  <si>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</si>
  <si>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</si>
  <si>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</si>
  <si>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</si>
  <si>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</si>
  <si>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</si>
  <si>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</si>
  <si>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</si>
  <si>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</si>
  <si>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</si>
  <si>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</si>
  <si>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</si>
  <si>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</si>
  <si>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</si>
  <si>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</si>
  <si>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</si>
  <si>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</si>
  <si>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</si>
  <si>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</si>
  <si>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</si>
  <si>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</si>
  <si>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</si>
  <si>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</si>
  <si>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</si>
  <si>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</si>
  <si>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</si>
  <si>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</si>
  <si>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</si>
  <si>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</si>
  <si>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</si>
  <si>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</si>
  <si>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</si>
  <si>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</si>
  <si>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</si>
  <si>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</si>
  <si>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</si>
  <si>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</si>
  <si>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</si>
  <si>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</si>
  <si>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</si>
  <si>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</si>
  <si>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</si>
  <si>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</si>
  <si>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</si>
  <si>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</si>
  <si>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</si>
  <si>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</si>
  <si>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</si>
  <si>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</si>
  <si>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</si>
  <si>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</si>
  <si>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</si>
  <si>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</si>
  <si>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</si>
  <si>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</si>
  <si>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</si>
  <si>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</si>
  <si>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</si>
  <si>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</si>
  <si>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</si>
  <si>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</si>
  <si>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</si>
  <si>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</si>
  <si>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</si>
  <si>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</si>
  <si>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</si>
  <si>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</si>
  <si>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</si>
  <si>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</si>
  <si>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</si>
  <si>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</si>
  <si>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</si>
  <si>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</si>
  <si>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</si>
  <si>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</si>
  <si>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</si>
  <si>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</si>
  <si>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</si>
  <si>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</si>
  <si>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</si>
  <si>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</si>
  <si>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</si>
  <si>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</si>
  <si>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</si>
  <si>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</si>
  <si>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</si>
  <si>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</si>
  <si>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</si>
  <si>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</si>
  <si>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</si>
  <si>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</si>
  <si>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</si>
  <si>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</si>
  <si>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</si>
  <si>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</si>
  <si>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</si>
  <si>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</si>
  <si>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</si>
  <si>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</si>
  <si>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</si>
  <si>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</si>
  <si>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</si>
  <si>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</si>
  <si>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</si>
  <si>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</si>
  <si>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</si>
  <si>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</si>
  <si>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</si>
  <si>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</si>
  <si>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</si>
  <si>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</si>
  <si>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</si>
  <si>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</si>
  <si>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</si>
  <si>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</si>
  <si>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</si>
  <si>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</si>
  <si>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</si>
  <si>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</si>
  <si>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</si>
  <si>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</si>
  <si>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</si>
  <si>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</si>
  <si>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</si>
  <si>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</si>
  <si>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</si>
  <si>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</si>
  <si>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</si>
  <si>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</si>
  <si>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</si>
  <si>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</si>
  <si>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</si>
  <si>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</si>
  <si>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</si>
  <si>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</si>
  <si>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</si>
  <si>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</si>
  <si>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</si>
  <si>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</si>
  <si>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</si>
  <si>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</si>
  <si>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</si>
  <si>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</si>
  <si>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</si>
  <si>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</si>
  <si>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</si>
  <si>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</si>
  <si>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</si>
  <si>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</si>
  <si>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</si>
  <si>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</si>
  <si>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</si>
  <si>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</si>
  <si>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</si>
  <si>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</si>
  <si>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</si>
  <si>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</si>
  <si>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</si>
  <si>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</si>
  <si>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</si>
  <si>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</si>
  <si>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</si>
  <si>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</si>
  <si>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</si>
  <si>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</si>
  <si>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</si>
  <si>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</si>
  <si>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</si>
  <si>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</si>
  <si>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</si>
  <si>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</si>
  <si>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</si>
  <si>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</si>
  <si>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</si>
  <si>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</si>
  <si>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</si>
  <si>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</si>
  <si>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</si>
  <si>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</si>
  <si>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</si>
  <si>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</si>
  <si>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</si>
  <si>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</si>
  <si>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</si>
  <si>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</si>
  <si>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</si>
  <si>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</si>
  <si>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</si>
  <si>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</si>
  <si>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</si>
  <si>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</si>
  <si>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</si>
  <si>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</si>
  <si>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</si>
  <si>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</si>
  <si>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</si>
  <si>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</si>
  <si>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</si>
  <si>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</si>
  <si>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</si>
  <si>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</si>
  <si>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</si>
  <si>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</si>
  <si>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</si>
  <si>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</si>
  <si>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</si>
  <si>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</si>
  <si>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</si>
  <si>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</si>
  <si>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</si>
  <si>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</si>
  <si>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</si>
  <si>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</si>
  <si>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</si>
  <si>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</si>
  <si>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</si>
  <si>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</si>
  <si>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</si>
  <si>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</si>
  <si>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</si>
  <si>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</si>
  <si>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</si>
  <si>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</si>
  <si>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</si>
  <si>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</si>
  <si>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</si>
  <si>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</si>
  <si>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</si>
  <si>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</si>
  <si>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</si>
  <si>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</si>
  <si>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</si>
  <si>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</si>
  <si>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</si>
  <si>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</si>
  <si>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</si>
  <si>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</si>
  <si>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</si>
  <si>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</si>
  <si>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</si>
  <si>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</si>
  <si>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</si>
  <si>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</si>
  <si>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</si>
  <si>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</si>
  <si>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</si>
  <si>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</si>
  <si>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</si>
  <si>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</si>
  <si>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</si>
  <si>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</si>
  <si>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</si>
  <si>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</si>
  <si>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</si>
  <si>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</si>
  <si>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</si>
  <si>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</si>
  <si>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</si>
  <si>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</si>
  <si>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</si>
  <si>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</si>
  <si>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</si>
  <si>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</si>
  <si>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</si>
  <si>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</si>
  <si>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</si>
  <si>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</si>
  <si>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</si>
  <si>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</si>
  <si>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</si>
  <si>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</si>
  <si>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</si>
  <si>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</si>
  <si>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</si>
  <si>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</si>
  <si>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</si>
  <si>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</si>
  <si>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</si>
  <si>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</si>
  <si>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</si>
  <si>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</si>
  <si>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</si>
  <si>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</si>
  <si>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</si>
  <si>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</si>
  <si>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</si>
  <si>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</si>
  <si>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</si>
  <si>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</si>
  <si>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</si>
  <si>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</si>
  <si>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</si>
  <si>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</si>
  <si>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</si>
  <si>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</si>
  <si>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</si>
  <si>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</si>
  <si>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</si>
  <si>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</si>
  <si>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</si>
  <si>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</si>
  <si>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</si>
  <si>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</si>
  <si>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</si>
  <si>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</si>
  <si>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</si>
  <si>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</si>
  <si>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</si>
  <si>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</si>
  <si>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</si>
  <si>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</si>
  <si>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</si>
  <si>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</si>
  <si>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</si>
  <si>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</si>
  <si>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</si>
  <si>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</si>
  <si>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</si>
  <si>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</si>
  <si>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</si>
  <si>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</si>
  <si>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</si>
  <si>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</si>
  <si>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</si>
  <si>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</si>
  <si>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</si>
  <si>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</si>
  <si>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</si>
  <si>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</si>
  <si>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</si>
  <si>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</si>
  <si>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</si>
  <si>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</si>
  <si>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</si>
  <si>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</si>
  <si>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</si>
  <si>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</si>
  <si>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</si>
  <si>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</si>
  <si>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</si>
  <si>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</si>
  <si>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</si>
  <si>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</si>
  <si>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</si>
  <si>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</si>
  <si>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</si>
  <si>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</si>
  <si>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</si>
  <si>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</si>
  <si>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</si>
  <si>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</si>
  <si>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</si>
  <si>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</si>
  <si>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</si>
  <si>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</si>
  <si>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</si>
  <si>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</si>
  <si>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</si>
  <si>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</si>
  <si>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</si>
  <si>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</si>
  <si>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</si>
  <si>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</si>
  <si>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</si>
  <si>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</si>
  <si>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</si>
  <si>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</si>
  <si>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</si>
  <si>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</si>
  <si>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</si>
  <si>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</si>
  <si>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</si>
  <si>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</si>
  <si>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</si>
  <si>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</si>
  <si>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</si>
  <si>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</si>
  <si>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</si>
  <si>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</si>
  <si>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</si>
  <si>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</si>
  <si>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</si>
  <si>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</si>
  <si>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</si>
  <si>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</si>
  <si>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</si>
  <si>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</si>
  <si>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</si>
  <si>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</si>
  <si>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</si>
  <si>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</si>
  <si>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</si>
  <si>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</si>
  <si>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</si>
  <si>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</si>
  <si>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</si>
  <si>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</si>
  <si>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</si>
  <si>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</si>
  <si>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</si>
  <si>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</si>
  <si>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</si>
  <si>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</si>
  <si>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</si>
  <si>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</si>
  <si>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</si>
  <si>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</si>
  <si>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</si>
  <si>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</si>
  <si>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</si>
  <si>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</si>
  <si>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</si>
  <si>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</si>
  <si>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</si>
  <si>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</si>
  <si>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</si>
  <si>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</si>
  <si>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</si>
  <si>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</si>
  <si>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</si>
  <si>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</si>
  <si>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</si>
  <si>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</si>
  <si>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</si>
  <si>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</si>
  <si>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</si>
  <si>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</si>
  <si>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</si>
  <si>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</si>
  <si>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</si>
  <si>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</si>
  <si>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</si>
  <si>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</si>
  <si>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</si>
  <si>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</si>
  <si>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</si>
  <si>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</si>
  <si>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</si>
  <si>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</si>
  <si>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</si>
  <si>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</si>
  <si>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</si>
  <si>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</si>
  <si>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</si>
  <si>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</si>
  <si>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</si>
  <si>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</si>
  <si>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</si>
  <si>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</si>
  <si>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</si>
  <si>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</si>
  <si>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</si>
  <si>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</si>
  <si>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</si>
  <si>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</si>
  <si>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</si>
  <si>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</si>
  <si>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</si>
  <si>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</si>
  <si>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</si>
  <si>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</si>
  <si>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</si>
  <si>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</si>
  <si>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</si>
  <si>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</si>
  <si>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</si>
  <si>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</si>
  <si>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</si>
  <si>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</si>
  <si>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</si>
  <si>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</si>
  <si>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</si>
  <si>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</si>
  <si>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</si>
  <si>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</si>
  <si>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</si>
  <si>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</si>
  <si>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</si>
  <si>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</si>
  <si>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</si>
  <si>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</si>
  <si>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</si>
  <si>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</si>
  <si>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</si>
  <si>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</si>
  <si>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</si>
  <si>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</si>
  <si>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</si>
  <si>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</si>
  <si>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</si>
  <si>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</si>
  <si>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</si>
  <si>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</si>
  <si>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</si>
  <si>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</si>
  <si>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</si>
  <si>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</si>
  <si>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</si>
  <si>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</si>
  <si>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</si>
  <si>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</si>
  <si>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</si>
  <si>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</si>
  <si>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</si>
  <si>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</si>
  <si>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</si>
  <si>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</si>
  <si>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</si>
  <si>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</si>
  <si>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</si>
  <si>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</si>
  <si>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</si>
  <si>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</si>
  <si>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</si>
  <si>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</si>
  <si>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</si>
  <si>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</si>
  <si>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</si>
  <si>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</si>
  <si>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</si>
  <si>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</si>
  <si>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</si>
  <si>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</si>
  <si>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</si>
  <si>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</si>
  <si>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</si>
  <si>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</si>
  <si>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</si>
  <si>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</si>
  <si>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</si>
  <si>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</si>
  <si>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</si>
  <si>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</si>
  <si>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</si>
  <si>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</si>
  <si>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</si>
  <si>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</si>
  <si>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</si>
  <si>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</si>
  <si>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</si>
  <si>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</si>
  <si>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</si>
  <si>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</si>
  <si>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</si>
  <si>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</si>
  <si>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</si>
  <si>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</si>
  <si>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</si>
  <si>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</si>
  <si>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</si>
  <si>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</si>
  <si>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</si>
  <si>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</si>
  <si>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</si>
  <si>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</si>
  <si>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</si>
  <si>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</si>
  <si>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</si>
  <si>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</si>
  <si>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</si>
  <si>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</si>
  <si>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</si>
  <si>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</si>
  <si>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</si>
  <si>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</si>
  <si>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</si>
  <si>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</si>
  <si>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</si>
  <si>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</si>
  <si>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</si>
  <si>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</si>
  <si>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</si>
  <si>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</si>
  <si>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</si>
  <si>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</si>
  <si>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</si>
  <si>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</si>
  <si>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</si>
  <si>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</si>
  <si>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</si>
  <si>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</si>
  <si>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</si>
  <si>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</si>
  <si>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</si>
  <si>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</si>
  <si>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</si>
  <si>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</si>
  <si>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</si>
  <si>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</si>
  <si>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</si>
  <si>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</si>
  <si>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</si>
  <si>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</si>
  <si>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</si>
  <si>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</si>
  <si>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</si>
  <si>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</si>
  <si>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</si>
  <si>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</si>
  <si>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</si>
  <si>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</si>
  <si>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</si>
  <si>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</si>
  <si>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</si>
  <si>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</si>
  <si>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</si>
  <si>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</si>
  <si>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</si>
  <si>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</si>
  <si>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</si>
  <si>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</si>
  <si>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</si>
  <si>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</si>
  <si>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</si>
  <si>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</si>
  <si>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</si>
  <si>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</si>
  <si>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</si>
  <si>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</si>
  <si>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</si>
  <si>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</si>
  <si>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</si>
  <si>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</si>
  <si>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</si>
  <si>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</si>
  <si>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</si>
  <si>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</si>
  <si>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</si>
  <si>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</si>
  <si>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</si>
  <si>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</si>
  <si>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</si>
  <si>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</si>
  <si>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</si>
  <si>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</si>
  <si>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</si>
  <si>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</si>
  <si>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</si>
  <si>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</si>
  <si>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</si>
  <si>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</si>
  <si>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</si>
  <si>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</si>
  <si>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</si>
  <si>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</si>
  <si>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</si>
  <si>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</si>
  <si>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</si>
  <si>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</si>
  <si>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</si>
  <si>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</si>
  <si>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</si>
  <si>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</si>
  <si>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</si>
  <si>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</si>
  <si>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</si>
  <si>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</si>
  <si>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</si>
  <si>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</si>
  <si>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</si>
  <si>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</si>
  <si>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</si>
  <si>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</si>
  <si>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</si>
  <si>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</si>
  <si>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</si>
  <si>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</si>
  <si>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</si>
  <si>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</si>
  <si>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</si>
  <si>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</si>
  <si>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</si>
  <si>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</si>
  <si>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</si>
  <si>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</si>
  <si>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</si>
  <si>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</si>
  <si>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</si>
  <si>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</si>
  <si>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</si>
  <si>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</si>
  <si>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</si>
  <si>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</si>
  <si>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</si>
  <si>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</si>
  <si>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</si>
  <si>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</si>
  <si>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</si>
  <si>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</si>
  <si>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</si>
  <si>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</si>
  <si>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</si>
  <si>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</si>
  <si>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</si>
  <si>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</si>
  <si>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</si>
  <si>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</si>
  <si>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</si>
  <si>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</si>
  <si>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</si>
  <si>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</si>
  <si>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</si>
  <si>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</si>
  <si>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</si>
  <si>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</si>
  <si>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</si>
  <si>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</si>
  <si>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</si>
  <si>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</si>
  <si>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</si>
  <si>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</si>
  <si>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</si>
  <si>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</si>
  <si>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</si>
  <si>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</si>
  <si>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</si>
  <si>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</si>
  <si>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</si>
  <si>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</si>
  <si>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</si>
  <si>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</si>
  <si>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</si>
  <si>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</si>
  <si>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</si>
  <si>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</si>
  <si>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</si>
  <si>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</si>
  <si>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</si>
  <si>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</si>
  <si>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</si>
  <si>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</si>
  <si>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</si>
  <si>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</si>
  <si>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</si>
  <si>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</si>
  <si>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</si>
  <si>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</si>
  <si>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</si>
  <si>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</si>
  <si>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</si>
  <si>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</si>
  <si>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</si>
  <si>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</si>
  <si>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</si>
  <si>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</si>
  <si>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</si>
  <si>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</si>
  <si>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</si>
  <si>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</si>
  <si>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</si>
  <si>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</si>
  <si>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</si>
  <si>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</si>
  <si>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</si>
  <si>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</si>
  <si>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</si>
  <si>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</si>
  <si>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</si>
  <si>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</si>
  <si>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</si>
  <si>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</si>
  <si>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</si>
  <si>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</si>
  <si>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</si>
  <si>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</si>
  <si>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</si>
  <si>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</si>
  <si>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</si>
  <si>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</si>
  <si>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</si>
  <si>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</si>
  <si>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</si>
  <si>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</si>
  <si>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</si>
  <si>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</si>
  <si>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</si>
  <si>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</si>
  <si>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</si>
  <si>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</si>
  <si>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</si>
  <si>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</si>
  <si>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</si>
  <si>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</si>
  <si>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</si>
  <si>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</si>
  <si>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</si>
  <si>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</si>
  <si>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</si>
  <si>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</si>
  <si>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</si>
  <si>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</si>
  <si>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</si>
  <si>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</si>
  <si>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</si>
  <si>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</si>
  <si>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</si>
  <si>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</si>
  <si>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</si>
  <si>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</si>
  <si>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</si>
  <si>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</si>
  <si>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</si>
  <si>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</si>
  <si>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</si>
  <si>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</si>
  <si>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</si>
  <si>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</si>
  <si>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</si>
  <si>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</si>
  <si>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</si>
  <si>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</si>
  <si>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</si>
  <si>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</si>
  <si>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</si>
  <si>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</si>
  <si>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</si>
  <si>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</si>
  <si>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</si>
  <si>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</si>
  <si>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</si>
  <si>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</si>
  <si>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</si>
  <si>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</si>
  <si>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</si>
  <si>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</si>
  <si>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</si>
  <si>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</si>
  <si>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</si>
  <si>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</si>
  <si>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</si>
  <si>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</si>
  <si>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</si>
  <si>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</si>
  <si>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</si>
  <si>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</si>
  <si>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</si>
  <si>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</si>
  <si>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</si>
  <si>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</si>
  <si>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</si>
  <si>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</si>
  <si>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</si>
  <si>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</si>
  <si>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</si>
  <si>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</si>
  <si>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</si>
  <si>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</si>
  <si>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</si>
  <si>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</si>
  <si>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</si>
  <si>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</si>
  <si>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</si>
  <si>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</si>
  <si>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</si>
  <si>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</si>
  <si>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</si>
  <si>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</si>
  <si>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</si>
  <si>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</si>
  <si>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</si>
  <si>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</si>
  <si>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</si>
  <si>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</si>
  <si>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</si>
  <si>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</si>
  <si>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</si>
  <si>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</si>
  <si>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</si>
  <si>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</si>
  <si>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</si>
  <si>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</si>
  <si>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</si>
  <si>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</si>
  <si>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</si>
  <si>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</si>
  <si>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</si>
  <si>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</si>
  <si>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</si>
  <si>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</si>
  <si>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</si>
  <si>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</si>
  <si>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</si>
  <si>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</si>
  <si>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</si>
  <si>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</si>
  <si>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</si>
  <si>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</si>
  <si>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</si>
  <si>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</si>
  <si>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</si>
  <si>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</si>
  <si>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</si>
  <si>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</si>
  <si>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</si>
  <si>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</si>
  <si>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</si>
  <si>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</si>
  <si>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</si>
  <si>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</si>
  <si>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</si>
  <si>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</si>
  <si>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</si>
  <si>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</si>
  <si>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</si>
  <si>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</si>
  <si>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</si>
  <si>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</si>
  <si>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</si>
  <si>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</si>
  <si>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</si>
  <si>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</si>
  <si>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</si>
  <si>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</si>
  <si>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</si>
  <si>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</si>
  <si>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</si>
  <si>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</si>
  <si>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</si>
  <si>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</si>
  <si>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</si>
  <si>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</si>
  <si>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</si>
  <si>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</si>
  <si>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</si>
  <si>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</si>
  <si>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</si>
  <si>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</si>
  <si>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</si>
  <si>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</si>
  <si>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</si>
  <si>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</si>
  <si>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</si>
  <si>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</si>
  <si>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</si>
  <si>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</si>
  <si>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</si>
  <si>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</si>
  <si>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</si>
  <si>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</si>
  <si>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</si>
  <si>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</si>
  <si>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</si>
  <si>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</si>
  <si>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</si>
  <si>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</si>
  <si>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</si>
  <si>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</si>
  <si>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</si>
  <si>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</si>
  <si>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</si>
  <si>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</si>
  <si>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</si>
  <si>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</si>
  <si>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</si>
  <si>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</si>
  <si>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</si>
  <si>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</si>
  <si>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</si>
  <si>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</si>
  <si>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</si>
  <si>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</si>
  <si>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</si>
  <si>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</si>
  <si>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</si>
  <si>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</si>
  <si>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</si>
  <si>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</si>
  <si>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</si>
  <si>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</si>
  <si>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</si>
  <si>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</si>
  <si>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</si>
  <si>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</si>
  <si>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</si>
  <si>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</si>
  <si>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</si>
  <si>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</si>
  <si>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</si>
  <si>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</si>
  <si>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</si>
  <si>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</si>
  <si>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</si>
  <si>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</si>
  <si>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</si>
  <si>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</si>
  <si>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</si>
  <si>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</si>
  <si>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</si>
  <si>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</si>
  <si>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</si>
  <si>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</si>
  <si>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</si>
  <si>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</si>
  <si>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</si>
  <si>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</si>
  <si>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</si>
  <si>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</si>
  <si>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</si>
  <si>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</si>
  <si>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</si>
  <si>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</si>
  <si>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</si>
  <si>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</si>
  <si>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</si>
  <si>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</si>
  <si>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</si>
  <si>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</si>
  <si>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</si>
  <si>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</si>
  <si>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</si>
  <si>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</si>
  <si>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</si>
  <si>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</si>
  <si>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</si>
  <si>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</si>
  <si>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</si>
  <si>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</si>
  <si>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</si>
  <si>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</si>
  <si>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</si>
  <si>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</si>
  <si>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</si>
  <si>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</si>
  <si>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</si>
  <si>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</si>
  <si>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</si>
  <si>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</si>
  <si>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</si>
  <si>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</si>
  <si>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</si>
  <si>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</si>
  <si>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</si>
  <si>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</si>
  <si>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</si>
  <si>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</si>
  <si>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</si>
  <si>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</si>
  <si>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</si>
  <si>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</si>
  <si>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</si>
  <si>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</si>
  <si>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</si>
  <si>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</si>
  <si>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</si>
  <si>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</si>
  <si>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</si>
  <si>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</si>
  <si>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</si>
  <si>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</si>
  <si>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</si>
  <si>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</si>
  <si>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</si>
  <si>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</si>
  <si>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</si>
  <si>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</si>
  <si>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</si>
  <si>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</si>
  <si>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</si>
  <si>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</si>
  <si>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</si>
  <si>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</si>
  <si>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</si>
  <si>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</si>
  <si>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</si>
  <si>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</si>
  <si>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</si>
  <si>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</si>
  <si>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</si>
  <si>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</si>
  <si>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</si>
  <si>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</si>
  <si>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</si>
  <si>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</si>
  <si>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</si>
  <si>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</si>
  <si>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</si>
  <si>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</si>
  <si>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</si>
  <si>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</si>
  <si>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</si>
  <si>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</si>
  <si>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</si>
  <si>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</si>
  <si>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</si>
  <si>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</si>
  <si>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</si>
  <si>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</si>
  <si>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</si>
  <si>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</si>
  <si>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</si>
  <si>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</si>
  <si>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</si>
  <si>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</si>
  <si>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</si>
  <si>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</si>
  <si>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</si>
  <si>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</si>
  <si>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</si>
  <si>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</si>
  <si>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</si>
  <si>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</si>
  <si>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</si>
  <si>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</si>
  <si>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</si>
  <si>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</si>
  <si>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</si>
  <si>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</si>
  <si>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</si>
  <si>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</si>
  <si>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</si>
  <si>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</si>
  <si>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</si>
  <si>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</si>
  <si>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</si>
  <si>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</si>
  <si>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</si>
  <si>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</si>
  <si>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</si>
  <si>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</si>
  <si>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</si>
  <si>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</si>
  <si>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</si>
  <si>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</si>
  <si>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</si>
  <si>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</si>
  <si>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</si>
  <si>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</si>
  <si>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</si>
  <si>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</si>
  <si>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</si>
  <si>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</si>
  <si>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</si>
  <si>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</si>
  <si>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</si>
  <si>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</si>
  <si>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</si>
  <si>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</si>
  <si>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</si>
  <si>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</si>
  <si>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</si>
  <si>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</si>
  <si>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</si>
  <si>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</si>
  <si>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</si>
  <si>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</si>
  <si>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</si>
  <si>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</si>
  <si>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</si>
  <si>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</si>
  <si>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</si>
  <si>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</si>
  <si>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</si>
  <si>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</si>
  <si>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</si>
  <si>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</si>
  <si>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</si>
  <si>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</si>
  <si>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</si>
  <si>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</si>
  <si>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</si>
  <si>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</si>
  <si>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</si>
  <si>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</si>
  <si>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</si>
  <si>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</si>
  <si>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</si>
  <si>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</si>
  <si>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</si>
  <si>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</si>
  <si>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</si>
  <si>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</si>
  <si>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</si>
  <si>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</si>
  <si>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</si>
  <si>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</si>
  <si>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</si>
  <si>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</si>
  <si>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</si>
  <si>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</si>
  <si>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</si>
  <si>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</si>
  <si>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</si>
  <si>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</si>
  <si>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</si>
  <si>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</si>
  <si>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</si>
  <si>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</si>
  <si>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</si>
  <si>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</si>
  <si>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</si>
  <si>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</si>
  <si>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</si>
  <si>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</si>
  <si>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</si>
  <si>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</si>
  <si>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</si>
  <si>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</si>
  <si>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</si>
  <si>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</si>
  <si>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</si>
  <si>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</si>
  <si>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</si>
  <si>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</si>
  <si>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</si>
  <si>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</si>
  <si>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</si>
  <si>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</si>
  <si>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</si>
  <si>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</si>
  <si>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</si>
  <si>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</si>
  <si>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</si>
  <si>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</si>
  <si>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</si>
  <si>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</si>
  <si>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</si>
  <si>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</si>
  <si>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</si>
  <si>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</si>
  <si>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</si>
  <si>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</si>
  <si>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</si>
  <si>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</si>
  <si>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</si>
  <si>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</si>
  <si>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</si>
  <si>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</si>
  <si>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</si>
  <si>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</si>
  <si>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</si>
  <si>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</si>
  <si>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</si>
  <si>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</si>
  <si>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</si>
  <si>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</si>
  <si>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</si>
  <si>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</si>
  <si>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</si>
  <si>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</si>
  <si>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</si>
  <si>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</si>
  <si>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</si>
  <si>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</si>
  <si>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</si>
  <si>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</si>
  <si>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</si>
  <si>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</si>
  <si>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</si>
  <si>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</si>
  <si>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</si>
  <si>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</si>
  <si>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</si>
  <si>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</si>
  <si>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</si>
  <si>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</si>
  <si>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</si>
  <si>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</si>
  <si>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</si>
  <si>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</si>
  <si>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</si>
  <si>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</si>
  <si>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</si>
  <si>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</si>
  <si>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</si>
  <si>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</si>
  <si>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</si>
  <si>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</si>
  <si>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</si>
  <si>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</si>
  <si>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</si>
  <si>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</si>
  <si>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</si>
  <si>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</si>
  <si>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</si>
  <si>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</si>
  <si>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</si>
  <si>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</si>
  <si>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</si>
  <si>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</si>
  <si>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</si>
  <si>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</si>
  <si>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</si>
  <si>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</si>
  <si>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</si>
  <si>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</si>
  <si>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</si>
  <si>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</si>
  <si>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</si>
  <si>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</si>
  <si>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</si>
  <si>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</si>
  <si>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</si>
  <si>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</si>
  <si>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</si>
  <si>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</si>
  <si>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</si>
  <si>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</si>
  <si>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</si>
  <si>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</si>
  <si>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</si>
  <si>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</si>
  <si>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</si>
  <si>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</si>
  <si>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</si>
  <si>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</si>
  <si>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</si>
  <si>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</si>
  <si>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</si>
  <si>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</si>
  <si>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</si>
  <si>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</si>
  <si>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</si>
  <si>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</si>
  <si>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</si>
  <si>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</si>
  <si>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</si>
  <si>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</si>
  <si>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</si>
  <si>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</si>
  <si>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</si>
  <si>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</si>
  <si>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</si>
  <si>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</si>
  <si>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</si>
  <si>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</si>
  <si>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</si>
  <si>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</si>
  <si>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</si>
  <si>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</si>
  <si>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</si>
  <si>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</si>
  <si>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</si>
  <si>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</si>
  <si>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</si>
  <si>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</si>
  <si>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</si>
  <si>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</si>
  <si>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</si>
  <si>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</si>
  <si>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</si>
  <si>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</si>
  <si>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</si>
  <si>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</si>
  <si>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</si>
  <si>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</si>
  <si>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</si>
  <si>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</si>
  <si>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</si>
  <si>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</si>
  <si>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</si>
  <si>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</si>
  <si>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</si>
  <si>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</si>
  <si>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</si>
  <si>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</si>
  <si>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</si>
  <si>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</si>
  <si>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</si>
  <si>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</si>
  <si>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</si>
  <si>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</si>
  <si>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</si>
  <si>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</si>
  <si>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</si>
  <si>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</si>
  <si>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</si>
  <si>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</si>
  <si>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</si>
  <si>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</si>
  <si>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</si>
  <si>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</si>
  <si>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</si>
  <si>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</si>
  <si>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</si>
  <si>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</si>
  <si>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</si>
  <si>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</si>
  <si>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</si>
  <si>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</si>
  <si>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</si>
  <si>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</si>
  <si>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</si>
  <si>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</si>
  <si>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</si>
  <si>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</si>
  <si>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</si>
  <si>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</si>
  <si>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</si>
  <si>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</si>
  <si>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</si>
  <si>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</si>
  <si>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</si>
  <si>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</si>
  <si>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</si>
  <si>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</si>
  <si>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</si>
  <si>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</si>
  <si>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</si>
  <si>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</si>
  <si>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</si>
  <si>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</si>
  <si>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</si>
  <si>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</si>
  <si>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</si>
  <si>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</si>
  <si>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</si>
  <si>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</si>
  <si>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</si>
  <si>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</si>
  <si>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</si>
  <si>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</si>
  <si>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</si>
  <si>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</si>
  <si>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</si>
  <si>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</si>
  <si>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</si>
  <si>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</si>
  <si>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</si>
  <si>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</si>
  <si>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</si>
  <si>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</si>
  <si>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</si>
  <si>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</si>
  <si>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</si>
  <si>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</si>
  <si>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</si>
  <si>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</si>
  <si>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</si>
  <si>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</si>
  <si>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</si>
  <si>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</si>
  <si>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</si>
  <si>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</si>
  <si>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</si>
  <si>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</si>
  <si>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</si>
  <si>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</si>
  <si>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</si>
  <si>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</si>
  <si>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</si>
  <si>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</si>
  <si>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</si>
  <si>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</si>
  <si>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</si>
  <si>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</si>
  <si>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</si>
  <si>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</si>
  <si>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</si>
  <si>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</si>
  <si>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</si>
  <si>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</si>
  <si>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</si>
  <si>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</si>
  <si>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</si>
  <si>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</si>
  <si>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</si>
  <si>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</si>
  <si>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</si>
  <si>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</si>
  <si>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</si>
  <si>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</si>
  <si>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</si>
  <si>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</si>
  <si>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</si>
  <si>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</si>
  <si>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</si>
  <si>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</si>
  <si>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</si>
  <si>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</si>
  <si>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</si>
  <si>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</si>
  <si>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</si>
  <si>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</si>
  <si>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</si>
  <si>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</si>
  <si>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</si>
  <si>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</si>
  <si>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</si>
  <si>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</si>
  <si>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</si>
  <si>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</si>
  <si>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</si>
  <si>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</si>
  <si>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</si>
  <si>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</si>
  <si>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</si>
  <si>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</si>
  <si>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</si>
  <si>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</si>
  <si>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</si>
  <si>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</si>
  <si>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</si>
  <si>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</si>
  <si>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</si>
  <si>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</si>
  <si>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</si>
  <si>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</si>
  <si>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</si>
  <si>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</si>
  <si>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</si>
  <si>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</si>
  <si>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</si>
  <si>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</si>
  <si>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</si>
  <si>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</si>
  <si>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</si>
  <si>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</si>
  <si>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</si>
  <si>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</si>
  <si>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</si>
  <si>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</si>
  <si>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</si>
  <si>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</si>
  <si>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</si>
  <si>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</si>
  <si>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</si>
  <si>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</si>
  <si>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</si>
  <si>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</si>
  <si>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</si>
  <si>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</si>
  <si>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</si>
  <si>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</si>
  <si>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</si>
  <si>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</si>
  <si>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</si>
  <si>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</si>
  <si>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</si>
  <si>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</si>
  <si>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</si>
  <si>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</si>
  <si>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</si>
  <si>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</si>
  <si>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</si>
  <si>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</si>
  <si>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</si>
  <si>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</si>
  <si>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</si>
  <si>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</si>
  <si>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</si>
  <si>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</si>
  <si>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</si>
  <si>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</si>
  <si>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</si>
  <si>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</si>
  <si>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</si>
  <si>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</si>
  <si>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</si>
  <si>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</si>
  <si>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</si>
  <si>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</si>
  <si>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</si>
  <si>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</si>
  <si>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</si>
  <si>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</si>
  <si>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</si>
  <si>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</si>
  <si>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</si>
  <si>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</si>
  <si>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</si>
  <si>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</si>
  <si>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</si>
  <si>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</si>
  <si>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</si>
  <si>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</si>
  <si>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</si>
  <si>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</si>
  <si>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</si>
  <si>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</si>
  <si>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</si>
  <si>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</si>
  <si>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</si>
  <si>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</si>
  <si>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</si>
  <si>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</si>
  <si>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</si>
  <si>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</si>
  <si>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</si>
  <si>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</si>
  <si>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</si>
  <si>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</si>
  <si>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</si>
  <si>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</si>
  <si>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</si>
  <si>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</si>
  <si>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</si>
  <si>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</si>
  <si>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</si>
  <si>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</si>
  <si>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</si>
  <si>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</si>
  <si>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</si>
  <si>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</si>
  <si>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</si>
  <si>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</si>
  <si>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</si>
  <si>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</si>
  <si>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</si>
  <si>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</si>
  <si>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</si>
  <si>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</si>
  <si>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</si>
  <si>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</si>
  <si>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</si>
  <si>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</si>
  <si>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</si>
  <si>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</si>
  <si>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</si>
  <si>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</si>
  <si>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</si>
  <si>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</si>
  <si>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</si>
  <si>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</si>
  <si>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</si>
  <si>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</si>
  <si>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</si>
  <si>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</si>
  <si>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</si>
  <si>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</si>
  <si>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</si>
  <si>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</si>
  <si>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</si>
  <si>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</si>
  <si>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</si>
  <si>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</si>
  <si>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</si>
  <si>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</si>
  <si>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</si>
  <si>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</si>
  <si>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</si>
  <si>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</si>
  <si>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</si>
  <si>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</si>
  <si>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</si>
  <si>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</si>
  <si>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</si>
  <si>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</si>
  <si>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</si>
  <si>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</si>
  <si>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</si>
  <si>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</si>
  <si>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</si>
  <si>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</si>
  <si>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</si>
  <si>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</si>
  <si>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</si>
  <si>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</si>
  <si>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</si>
  <si>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</si>
  <si>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</si>
  <si>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</si>
  <si>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</si>
  <si>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</si>
  <si>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</si>
  <si>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</si>
  <si>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</si>
  <si>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</si>
  <si>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</si>
  <si>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</si>
  <si>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</si>
  <si>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</si>
  <si>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</si>
  <si>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</si>
  <si>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</si>
  <si>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</si>
  <si>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</si>
  <si>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</si>
  <si>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</si>
  <si>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</si>
  <si>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</si>
  <si>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</si>
  <si>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</si>
  <si>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</si>
  <si>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</si>
  <si>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</si>
  <si>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</si>
  <si>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</si>
  <si>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</si>
  <si>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</si>
  <si>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</si>
  <si>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</si>
  <si>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</si>
  <si>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</si>
  <si>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</si>
  <si>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</si>
  <si>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</si>
  <si>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</si>
  <si>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</si>
  <si>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</si>
  <si>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</si>
  <si>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</si>
  <si>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</si>
  <si>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</si>
  <si>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</si>
  <si>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</si>
  <si>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</si>
  <si>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</si>
  <si>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</si>
  <si>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</si>
  <si>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</si>
  <si>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</si>
  <si>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</si>
  <si>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</si>
  <si>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</si>
  <si>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</si>
  <si>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</si>
  <si>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</si>
  <si>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</si>
  <si>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</si>
  <si>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</si>
  <si>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</si>
  <si>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</si>
  <si>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</si>
  <si>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</si>
  <si>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</si>
  <si>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</si>
  <si>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</si>
  <si>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</si>
  <si>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</si>
  <si>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</si>
  <si>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</si>
  <si>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</si>
  <si>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</si>
  <si>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</si>
  <si>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</si>
  <si>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</si>
  <si>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</si>
  <si>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</si>
  <si>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</si>
  <si>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</si>
  <si>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</si>
  <si>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</si>
  <si>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</si>
  <si>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</si>
  <si>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</si>
  <si>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</si>
  <si>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</si>
  <si>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</si>
  <si>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</si>
  <si>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</si>
  <si>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</si>
  <si>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</si>
  <si>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</si>
  <si>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</si>
  <si>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</si>
  <si>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</si>
  <si>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</si>
  <si>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</si>
  <si>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</si>
  <si>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</si>
  <si>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</si>
  <si>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</si>
  <si>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</si>
  <si>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</si>
  <si>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</si>
  <si>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</si>
  <si>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</si>
  <si>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</si>
  <si>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</si>
  <si>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</si>
  <si>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</si>
  <si>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</si>
  <si>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</si>
  <si>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</si>
  <si>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</si>
  <si>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</si>
  <si>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</si>
  <si>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</si>
  <si>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</si>
  <si>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</si>
  <si>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</si>
  <si>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</si>
  <si>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</si>
  <si>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</si>
  <si>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</si>
  <si>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</si>
  <si>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</si>
  <si>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</si>
  <si>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</si>
  <si>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</si>
  <si>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</si>
  <si>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</si>
  <si>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</si>
  <si>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</si>
  <si>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</si>
  <si>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</si>
  <si>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</si>
  <si>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</si>
  <si>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</si>
  <si>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</si>
  <si>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</si>
  <si>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</si>
  <si>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</si>
  <si>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</si>
  <si>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</si>
  <si>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</si>
  <si>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</si>
  <si>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</si>
  <si>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</si>
  <si>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</si>
  <si>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</si>
  <si>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</si>
  <si>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</si>
  <si>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</si>
  <si>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</si>
  <si>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</si>
  <si>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</si>
  <si>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</si>
  <si>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</si>
  <si>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</si>
  <si>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</si>
  <si>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</si>
  <si>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</si>
  <si>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</si>
  <si>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</si>
  <si>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</si>
  <si>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</si>
  <si>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</si>
  <si>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</si>
  <si>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</si>
  <si>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</si>
  <si>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</si>
  <si>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</si>
  <si>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</si>
  <si>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</si>
  <si>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</si>
  <si>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</si>
  <si>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</si>
  <si>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</si>
  <si>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</si>
  <si>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</si>
  <si>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</si>
  <si>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</si>
  <si>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</si>
  <si>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</si>
  <si>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</si>
  <si>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</si>
  <si>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</si>
  <si>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</si>
  <si>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</si>
  <si>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</si>
  <si>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</si>
  <si>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</si>
  <si>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</si>
  <si>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</si>
  <si>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</si>
  <si>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</si>
  <si>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</si>
  <si>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</si>
  <si>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</si>
  <si>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</si>
  <si>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</si>
  <si>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</si>
  <si>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</si>
  <si>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</si>
  <si>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</si>
  <si>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</si>
  <si>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</si>
  <si>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</si>
  <si>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</si>
  <si>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</si>
  <si>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</si>
  <si>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</si>
  <si>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</si>
  <si>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</si>
  <si>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</si>
  <si>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</si>
  <si>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</si>
  <si>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</si>
  <si>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</si>
  <si>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</si>
  <si>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</si>
  <si>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</si>
  <si>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</si>
  <si>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</si>
  <si>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</si>
  <si>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</si>
  <si>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</si>
  <si>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</si>
  <si>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</si>
  <si>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</si>
  <si>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</si>
  <si>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</si>
  <si>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</si>
  <si>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</si>
  <si>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</si>
  <si>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</si>
  <si>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</si>
  <si>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</si>
  <si>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</si>
  <si>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</si>
  <si>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</si>
  <si>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</si>
  <si>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</si>
  <si>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</si>
  <si>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</si>
  <si>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</si>
  <si>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</si>
  <si>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</si>
  <si>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</si>
  <si>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</si>
  <si>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</si>
  <si>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</si>
  <si>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</si>
  <si>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</si>
  <si>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</si>
  <si>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</si>
  <si>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</si>
  <si>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</si>
  <si>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</si>
  <si>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</si>
  <si>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</si>
  <si>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</si>
  <si>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</si>
  <si>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</si>
  <si>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</si>
  <si>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</si>
  <si>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</si>
  <si>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</si>
  <si>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</si>
  <si>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</si>
  <si>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</si>
  <si>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</si>
  <si>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</si>
  <si>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</si>
  <si>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</si>
  <si>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</si>
  <si>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</si>
  <si>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</si>
  <si>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</si>
  <si>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</si>
  <si>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</si>
  <si>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</si>
  <si>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</si>
  <si>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</si>
  <si>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</si>
  <si>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</si>
  <si>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</si>
  <si>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</si>
  <si>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</si>
  <si>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</si>
  <si>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</si>
  <si>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</si>
  <si>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</si>
  <si>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</si>
  <si>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</si>
  <si>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</si>
  <si>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</si>
  <si>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</si>
  <si>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</si>
  <si>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</si>
  <si>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</si>
  <si>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</si>
  <si>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</si>
  <si>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</si>
  <si>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</si>
  <si>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</si>
  <si>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</si>
  <si>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</si>
  <si>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</si>
  <si>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</si>
  <si>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</si>
  <si>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</si>
  <si>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</si>
  <si>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</si>
  <si>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</si>
  <si>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</si>
  <si>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</si>
  <si>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</si>
  <si>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</si>
  <si>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</si>
  <si>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</si>
  <si>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</si>
  <si>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</si>
  <si>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</si>
  <si>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</si>
  <si>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</si>
  <si>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</si>
  <si>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</si>
  <si>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</si>
  <si>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</si>
  <si>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</si>
  <si>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</si>
  <si>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</si>
  <si>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</si>
  <si>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</si>
  <si>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</si>
  <si>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</si>
  <si>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</si>
  <si>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</si>
  <si>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</si>
  <si>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</si>
  <si>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</si>
  <si>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</si>
  <si>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</si>
  <si>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</si>
  <si>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</si>
  <si>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</si>
  <si>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</si>
  <si>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</si>
  <si>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</si>
  <si>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</si>
  <si>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</si>
  <si>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</si>
  <si>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</si>
  <si>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</si>
  <si>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</si>
  <si>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</si>
  <si>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</si>
  <si>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</si>
  <si>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</si>
  <si>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</si>
  <si>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</si>
  <si>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</si>
  <si>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</si>
  <si>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</si>
  <si>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</si>
  <si>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</si>
  <si>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</si>
  <si>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</si>
  <si>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</si>
  <si>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</si>
  <si>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</si>
  <si>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</si>
  <si>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</si>
  <si>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</si>
  <si>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</si>
  <si>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</si>
  <si>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</si>
  <si>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</si>
  <si>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</si>
  <si>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</si>
  <si>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</si>
  <si>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</si>
  <si>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</si>
  <si>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</si>
  <si>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</si>
  <si>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</si>
  <si>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</si>
  <si>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</si>
  <si>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</si>
  <si>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</si>
  <si>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</si>
  <si>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</si>
  <si>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</si>
  <si>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</si>
  <si>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</si>
  <si>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</si>
  <si>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</si>
  <si>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</si>
  <si>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</si>
  <si>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</si>
  <si>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</si>
  <si>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</si>
  <si>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</si>
  <si>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</si>
  <si>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</si>
  <si>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</si>
  <si>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</si>
  <si>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</si>
  <si>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</si>
  <si>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</si>
  <si>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</si>
  <si>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</si>
  <si>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</si>
  <si>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</si>
  <si>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</si>
  <si>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</si>
  <si>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</si>
  <si>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</si>
  <si>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</si>
  <si>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</si>
  <si>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</si>
  <si>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</si>
  <si>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</si>
  <si>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</si>
  <si>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</si>
  <si>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</si>
  <si>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</si>
  <si>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</si>
  <si>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</si>
  <si>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</si>
  <si>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</si>
  <si>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</si>
  <si>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</si>
  <si>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</si>
  <si>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</si>
  <si>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</si>
  <si>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</si>
  <si>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</si>
  <si>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</si>
  <si>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</si>
  <si>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</si>
  <si>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</si>
  <si>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</si>
  <si>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</si>
  <si>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</si>
  <si>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</si>
  <si>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</si>
  <si>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</si>
  <si>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</si>
  <si>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</si>
  <si>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</si>
  <si>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</si>
  <si>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</si>
  <si>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</si>
  <si>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</si>
  <si>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</si>
  <si>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</si>
  <si>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</si>
  <si>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</si>
  <si>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</si>
  <si>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</si>
  <si>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</si>
  <si>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</si>
  <si>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</si>
  <si>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</si>
  <si>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</si>
  <si>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</si>
  <si>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</si>
  <si>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</si>
  <si>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</si>
  <si>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</si>
  <si>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</si>
  <si>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</si>
  <si>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</si>
  <si>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</si>
  <si>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</si>
  <si>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</si>
  <si>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</si>
  <si>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</si>
  <si>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</si>
  <si>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</si>
  <si>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</si>
  <si>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</si>
  <si>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</si>
  <si>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</si>
  <si>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</si>
  <si>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</si>
  <si>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</si>
  <si>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</si>
  <si>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</si>
  <si>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</si>
  <si>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</si>
  <si>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</si>
  <si>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</si>
  <si>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</si>
  <si>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</si>
  <si>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</si>
  <si>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</si>
  <si>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</si>
  <si>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</si>
  <si>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</si>
  <si>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</si>
  <si>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</si>
  <si>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</si>
  <si>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</si>
  <si>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</si>
  <si>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</si>
  <si>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</si>
  <si>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</si>
  <si>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</si>
  <si>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</si>
  <si>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</si>
  <si>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</si>
  <si>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</si>
  <si>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</si>
  <si>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</si>
  <si>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</si>
  <si>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</si>
  <si>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</si>
  <si>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</si>
  <si>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</si>
  <si>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</si>
  <si>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</si>
  <si>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</si>
  <si>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</si>
  <si>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</si>
  <si>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</si>
  <si>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</si>
  <si>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</si>
  <si>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</si>
  <si>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</si>
  <si>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</si>
  <si>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</si>
  <si>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</si>
  <si>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</si>
  <si>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</si>
  <si>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</si>
  <si>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</si>
  <si>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</si>
  <si>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</si>
  <si>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</si>
  <si>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</si>
  <si>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</si>
  <si>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</si>
  <si>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</si>
  <si>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</si>
  <si>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</si>
  <si>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</si>
  <si>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</si>
  <si>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</si>
  <si>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</si>
  <si>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</si>
  <si>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</si>
  <si>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</si>
  <si>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</si>
  <si>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</si>
  <si>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</si>
  <si>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</si>
  <si>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</si>
  <si>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</si>
  <si>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</si>
  <si>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</si>
  <si>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</si>
  <si>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</si>
  <si>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</si>
  <si>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</si>
  <si>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</si>
  <si>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</si>
  <si>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</si>
  <si>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</si>
  <si>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</si>
  <si>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</si>
  <si>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</si>
  <si>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</si>
  <si>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</si>
  <si>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</si>
  <si>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</si>
  <si>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</si>
  <si>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</si>
  <si>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</si>
  <si>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</si>
  <si>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</si>
  <si>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</si>
  <si>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</si>
  <si>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</si>
  <si>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</si>
  <si>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</si>
  <si>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</si>
  <si>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</si>
  <si>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</si>
  <si>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</si>
  <si>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</si>
  <si>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</si>
  <si>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</si>
  <si>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</si>
  <si>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</si>
  <si>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</si>
  <si>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</si>
  <si>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</si>
  <si>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</si>
  <si>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</si>
  <si>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</si>
  <si>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</si>
  <si>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</si>
  <si>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</si>
  <si>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</si>
  <si>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</si>
  <si>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</si>
  <si>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</si>
  <si>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</si>
  <si>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</si>
  <si>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</si>
  <si>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</si>
  <si>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</si>
  <si>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</si>
  <si>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</si>
  <si>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</si>
  <si>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</si>
  <si>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</si>
  <si>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</si>
  <si>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</si>
  <si>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</si>
  <si>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</si>
  <si>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</si>
  <si>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</si>
  <si>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</si>
  <si>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</si>
  <si>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</si>
  <si>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</si>
  <si>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</si>
  <si>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</si>
  <si>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</si>
  <si>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</si>
  <si>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</si>
  <si>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</si>
  <si>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</si>
  <si>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</si>
  <si>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</si>
  <si>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</si>
  <si>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</si>
  <si>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</si>
  <si>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</si>
  <si>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</si>
  <si>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</si>
  <si>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</si>
  <si>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</si>
  <si>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</si>
  <si>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</si>
  <si>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</si>
  <si>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</si>
  <si>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</si>
  <si>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</si>
  <si>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</si>
  <si>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</si>
  <si>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</si>
  <si>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</si>
  <si>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</si>
  <si>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</si>
  <si>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</si>
  <si>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</si>
  <si>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</si>
  <si>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</si>
  <si>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</si>
  <si>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</si>
  <si>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</si>
  <si>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</si>
  <si>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</si>
  <si>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</si>
  <si>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</si>
  <si>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</si>
  <si>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</si>
  <si>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</si>
  <si>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</si>
  <si>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</si>
  <si>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</si>
  <si>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</si>
  <si>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</si>
  <si>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</si>
  <si>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</si>
  <si>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</si>
  <si>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</si>
  <si>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</si>
  <si>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</si>
  <si>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</si>
  <si>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</si>
  <si>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</si>
  <si>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</si>
  <si>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</si>
  <si>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</si>
  <si>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</si>
  <si>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</si>
  <si>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</si>
  <si>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</si>
  <si>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</si>
  <si>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</si>
  <si>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</si>
  <si>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</si>
  <si>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</si>
  <si>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</si>
  <si>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</si>
  <si>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</si>
  <si>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</si>
  <si>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</si>
  <si>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</si>
  <si>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</si>
  <si>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</si>
  <si>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</si>
  <si>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</si>
  <si>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</si>
  <si>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</si>
  <si>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</si>
  <si>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</si>
  <si>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</si>
  <si>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</si>
  <si>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</si>
  <si>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</si>
  <si>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</si>
  <si>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</si>
  <si>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</si>
  <si>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</si>
  <si>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</si>
  <si>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</si>
  <si>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</si>
  <si>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</si>
  <si>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</si>
  <si>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</si>
  <si>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</si>
  <si>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</si>
  <si>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</si>
  <si>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</si>
  <si>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</si>
  <si>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</si>
  <si>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</si>
  <si>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</si>
  <si>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</si>
  <si>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</si>
  <si>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</si>
  <si>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</si>
  <si>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</si>
  <si>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</si>
  <si>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</si>
  <si>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</si>
  <si>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</si>
  <si>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</si>
  <si>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</si>
  <si>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</si>
  <si>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</si>
  <si>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</si>
  <si>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</si>
  <si>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</si>
  <si>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</si>
  <si>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</si>
  <si>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</si>
  <si>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</si>
  <si>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</si>
  <si>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</si>
  <si>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</si>
  <si>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</si>
  <si>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</si>
  <si>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</si>
  <si>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</si>
  <si>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</si>
  <si>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</si>
  <si>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</si>
  <si>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</si>
  <si>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</si>
  <si>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</si>
  <si>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</si>
  <si>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</si>
  <si>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</si>
  <si>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</si>
  <si>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</si>
  <si>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</si>
  <si>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</si>
  <si>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</si>
  <si>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</si>
  <si>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</si>
  <si>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</si>
  <si>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</si>
  <si>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</si>
  <si>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</si>
  <si>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</si>
  <si>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</si>
  <si>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</si>
  <si>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</si>
  <si>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</si>
  <si>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</si>
  <si>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</si>
  <si>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</si>
  <si>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</si>
  <si>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</si>
  <si>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</si>
  <si>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</si>
  <si>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</si>
  <si>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</si>
  <si>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</si>
  <si>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</si>
  <si>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</si>
  <si>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</si>
  <si>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</si>
  <si>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</si>
  <si>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</si>
  <si>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</si>
  <si>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</si>
  <si>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</si>
  <si>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</si>
  <si>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</si>
  <si>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</si>
  <si>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</si>
  <si>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</si>
  <si>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</si>
  <si>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</si>
  <si>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</si>
  <si>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</si>
  <si>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</si>
  <si>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</si>
  <si>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</si>
  <si>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</si>
  <si>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</si>
  <si>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</si>
  <si>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</si>
  <si>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</si>
  <si>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</si>
  <si>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</si>
  <si>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</si>
  <si>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</si>
  <si>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</si>
  <si>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</si>
  <si>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</si>
  <si>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</si>
  <si>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</si>
  <si>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</si>
  <si>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</si>
  <si>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</si>
  <si>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</si>
  <si>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</si>
  <si>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</si>
  <si>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</si>
  <si>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</si>
  <si>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</si>
  <si>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</si>
  <si>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</si>
  <si>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</si>
  <si>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</si>
  <si>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</si>
  <si>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</si>
  <si>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</si>
  <si>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</si>
  <si>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</si>
  <si>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</si>
  <si>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</si>
  <si>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</si>
  <si>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</si>
  <si>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</si>
  <si>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</si>
  <si>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</si>
  <si>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</si>
  <si>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</si>
  <si>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</si>
  <si>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</si>
  <si>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</si>
  <si>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</si>
  <si>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</si>
  <si>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</si>
  <si>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</si>
  <si>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</si>
  <si>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</si>
  <si>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</si>
  <si>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</si>
  <si>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</si>
  <si>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</si>
  <si>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</si>
  <si>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</si>
  <si>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</si>
  <si>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</si>
  <si>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</si>
  <si>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</si>
  <si>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</si>
  <si>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</si>
  <si>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</si>
  <si>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</si>
  <si>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</si>
  <si>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</si>
  <si>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</si>
  <si>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</si>
  <si>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</si>
  <si>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</si>
  <si>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</si>
  <si>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</si>
  <si>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</si>
  <si>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</si>
  <si>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</si>
  <si>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</si>
  <si>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</si>
  <si>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</si>
  <si>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</si>
  <si>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</si>
  <si>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</si>
  <si>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</si>
  <si>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</si>
  <si>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</si>
  <si>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</si>
  <si>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</si>
  <si>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</si>
  <si>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</si>
  <si>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</si>
  <si>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</si>
  <si>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</si>
  <si>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</si>
  <si>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</si>
  <si>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</si>
  <si>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</si>
  <si>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</si>
  <si>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</si>
  <si>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</si>
  <si>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</si>
  <si>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</si>
  <si>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</si>
  <si>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</si>
  <si>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</si>
  <si>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</si>
  <si>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</si>
  <si>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</si>
  <si>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</si>
  <si>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</si>
  <si>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</si>
  <si>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</si>
  <si>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</si>
  <si>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</si>
  <si>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</si>
  <si>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</si>
  <si>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</si>
  <si>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</si>
  <si>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</si>
  <si>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</si>
  <si>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</si>
  <si>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</si>
  <si>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</si>
  <si>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</si>
  <si>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</si>
  <si>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</si>
  <si>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</si>
  <si>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</si>
  <si>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</si>
  <si>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</si>
  <si>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</si>
  <si>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</si>
  <si>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</si>
  <si>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</si>
  <si>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</si>
  <si>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</si>
  <si>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</si>
  <si>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</si>
  <si>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</si>
  <si>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</si>
  <si>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</si>
  <si>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</si>
  <si>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</si>
  <si>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</si>
  <si>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</si>
  <si>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</si>
  <si>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</si>
  <si>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</si>
  <si>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</si>
  <si>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</si>
  <si>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</si>
  <si>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</si>
  <si>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</si>
  <si>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</si>
  <si>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</si>
  <si>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</si>
  <si>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</si>
  <si>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</si>
  <si>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</si>
  <si>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</si>
  <si>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</si>
  <si>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</si>
  <si>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</si>
  <si>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</si>
  <si>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</si>
  <si>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</si>
  <si>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</si>
  <si>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</si>
  <si>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</si>
  <si>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</si>
  <si>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</si>
  <si>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</si>
  <si>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</si>
  <si>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</si>
  <si>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</si>
  <si>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</si>
  <si>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</si>
  <si>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</si>
  <si>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</si>
  <si>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</si>
  <si>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</si>
  <si>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</si>
  <si>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</si>
  <si>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</si>
  <si>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</si>
  <si>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</si>
  <si>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</si>
  <si>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</si>
  <si>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</si>
  <si>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</si>
  <si>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</si>
  <si>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</si>
  <si>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</si>
  <si>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</si>
  <si>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</si>
  <si>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</si>
  <si>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</si>
  <si>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</si>
  <si>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</si>
  <si>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</si>
  <si>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</si>
  <si>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</si>
  <si>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</si>
  <si>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</si>
  <si>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</si>
  <si>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</si>
  <si>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</si>
  <si>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</si>
  <si>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</si>
  <si>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</si>
  <si>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</si>
  <si>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</si>
  <si>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</si>
  <si>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</si>
  <si>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</si>
  <si>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</si>
  <si>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</si>
  <si>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</si>
  <si>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</si>
  <si>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</si>
  <si>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</si>
  <si>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</si>
  <si>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</si>
  <si>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</si>
  <si>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</si>
  <si>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</si>
  <si>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</si>
  <si>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</si>
  <si>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</si>
  <si>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</si>
  <si>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</si>
  <si>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</si>
  <si>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</si>
  <si>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</si>
  <si>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</si>
  <si>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</si>
  <si>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</si>
  <si>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</si>
  <si>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</si>
  <si>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</si>
  <si>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</si>
  <si>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</si>
  <si>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</si>
  <si>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</si>
  <si>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</si>
  <si>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</si>
  <si>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</si>
  <si>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</si>
  <si>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</si>
  <si>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</si>
  <si>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</si>
  <si>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</si>
  <si>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</si>
  <si>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</si>
  <si>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</si>
  <si>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</si>
  <si>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</si>
  <si>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</si>
  <si>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</si>
  <si>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</si>
  <si>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</si>
  <si>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</si>
  <si>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</si>
  <si>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</si>
  <si>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</si>
  <si>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</si>
  <si>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</si>
  <si>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</si>
  <si>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</si>
  <si>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</si>
  <si>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</si>
  <si>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</si>
  <si>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</si>
  <si>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</si>
  <si>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</si>
  <si>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</si>
  <si>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</si>
  <si>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</si>
  <si>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</si>
  <si>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</si>
  <si>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</si>
  <si>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</si>
  <si>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</si>
  <si>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</si>
  <si>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</si>
  <si>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</si>
  <si>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</si>
  <si>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</si>
  <si>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</si>
  <si>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</si>
  <si>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</si>
  <si>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</si>
  <si>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</si>
  <si>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</si>
  <si>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</si>
  <si>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</si>
  <si>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</si>
  <si>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</si>
  <si>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</si>
  <si>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</si>
  <si>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</si>
  <si>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</si>
  <si>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</si>
  <si>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</si>
  <si>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</si>
  <si>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</si>
  <si>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</si>
  <si>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</si>
  <si>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</si>
  <si>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</si>
  <si>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</si>
  <si>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</si>
  <si>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</si>
  <si>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</si>
  <si>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</si>
  <si>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</si>
  <si>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</si>
  <si>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</si>
  <si>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</si>
  <si>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</si>
  <si>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</si>
  <si>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</si>
  <si>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</si>
  <si>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</si>
  <si>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</si>
  <si>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</si>
  <si>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</si>
  <si>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</si>
  <si>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</si>
  <si>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</si>
  <si>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</si>
  <si>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</si>
  <si>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</si>
  <si>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</si>
  <si>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</si>
  <si>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</si>
  <si>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</si>
  <si>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</si>
  <si>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</si>
  <si>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</si>
  <si>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</si>
  <si>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</si>
  <si>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</si>
  <si>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</si>
  <si>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</si>
  <si>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</si>
  <si>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</si>
  <si>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</si>
  <si>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</si>
  <si>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</si>
  <si>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</si>
  <si>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</si>
  <si>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</si>
  <si>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</si>
  <si>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</si>
  <si>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</si>
  <si>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</si>
  <si>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</si>
  <si>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</si>
  <si>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</si>
  <si>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</si>
  <si>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</si>
  <si>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</si>
  <si>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</si>
  <si>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</si>
  <si>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</si>
  <si>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</si>
  <si>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</si>
  <si>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</si>
  <si>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</si>
  <si>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</si>
  <si>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</si>
  <si>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</si>
  <si>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</si>
  <si>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</si>
  <si>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</si>
  <si>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</si>
  <si>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</si>
  <si>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</si>
  <si>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</si>
  <si>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</si>
  <si>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</si>
  <si>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</si>
  <si>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</si>
  <si>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</si>
  <si>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</si>
  <si>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</si>
  <si>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</si>
  <si>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</si>
  <si>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</si>
  <si>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</si>
  <si>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</si>
  <si>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</si>
  <si>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</si>
  <si>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</si>
  <si>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</si>
  <si>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</si>
  <si>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</si>
  <si>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</si>
  <si>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</si>
  <si>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</si>
  <si>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</si>
  <si>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</si>
  <si>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</si>
  <si>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</si>
  <si>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</si>
  <si>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</si>
  <si>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</si>
  <si>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</si>
  <si>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</si>
  <si>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</si>
  <si>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</si>
  <si>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</si>
  <si>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</si>
  <si>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</si>
  <si>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</si>
  <si>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</si>
  <si>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</si>
  <si>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</si>
  <si>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</si>
  <si>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</si>
  <si>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</si>
  <si>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</si>
  <si>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</si>
  <si>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</si>
  <si>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</si>
  <si>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</si>
  <si>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</si>
  <si>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</si>
  <si>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</si>
  <si>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</si>
  <si>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</si>
  <si>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</si>
  <si>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</si>
  <si>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</si>
  <si>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</si>
  <si>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</si>
  <si>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</si>
  <si>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</si>
  <si>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</si>
  <si>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</si>
  <si>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</si>
  <si>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</si>
  <si>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</si>
  <si>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</si>
  <si>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</si>
  <si>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</si>
  <si>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</si>
  <si>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</si>
  <si>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</si>
  <si>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</si>
  <si>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</si>
  <si>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</si>
  <si>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</si>
  <si>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</si>
  <si>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</si>
  <si>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</si>
  <si>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</si>
  <si>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</si>
  <si>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</si>
  <si>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</si>
  <si>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</si>
  <si>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</si>
  <si>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</si>
  <si>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</si>
  <si>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</si>
  <si>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</si>
  <si>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</si>
  <si>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</si>
  <si>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</si>
  <si>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</si>
  <si>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</si>
  <si>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</si>
  <si>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</si>
  <si>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</si>
  <si>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</si>
  <si>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</si>
  <si>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</si>
  <si>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</si>
  <si>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</si>
  <si>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</si>
  <si>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</si>
  <si>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</si>
  <si>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</si>
  <si>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</si>
  <si>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</si>
  <si>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</si>
  <si>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</si>
  <si>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</si>
  <si>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</si>
  <si>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</si>
  <si>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</si>
  <si>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</si>
  <si>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</si>
  <si>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</si>
  <si>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</si>
  <si>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</si>
  <si>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</si>
  <si>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</si>
  <si>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</si>
  <si>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</si>
  <si>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</si>
  <si>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</si>
  <si>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</si>
  <si>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</si>
  <si>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</si>
  <si>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</si>
  <si>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</si>
  <si>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</si>
  <si>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</si>
  <si>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</si>
  <si>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</si>
  <si>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</si>
  <si>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</si>
  <si>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</si>
  <si>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</si>
  <si>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</si>
  <si>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</si>
  <si>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</si>
  <si>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</si>
  <si>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</si>
  <si>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</si>
  <si>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</si>
  <si>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</si>
  <si>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</si>
  <si>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</si>
  <si>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</si>
  <si>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</si>
  <si>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</si>
  <si>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</si>
  <si>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</si>
  <si>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</si>
  <si>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</si>
  <si>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</si>
  <si>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</si>
  <si>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</si>
  <si>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</si>
  <si>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</si>
  <si>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</si>
  <si>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</si>
  <si>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</si>
  <si>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</si>
  <si>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</si>
  <si>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</si>
  <si>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</si>
  <si>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</si>
  <si>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</si>
  <si>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</si>
  <si>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</si>
  <si>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</si>
  <si>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</si>
  <si>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</si>
  <si>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</si>
  <si>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</si>
  <si>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</si>
  <si>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</si>
  <si>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</si>
  <si>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</si>
  <si>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</si>
  <si>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</si>
  <si>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</si>
  <si>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</si>
  <si>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</si>
  <si>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</si>
  <si>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</si>
  <si>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</si>
  <si>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</si>
  <si>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</si>
  <si>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</si>
  <si>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</si>
  <si>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</si>
  <si>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</si>
  <si>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</si>
  <si>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</si>
  <si>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</si>
  <si>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</si>
  <si>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</si>
  <si>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</si>
  <si>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</si>
  <si>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</si>
  <si>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</si>
  <si>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</si>
  <si>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</si>
  <si>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</si>
  <si>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</si>
  <si>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</si>
  <si>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</si>
  <si>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</si>
  <si>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</si>
  <si>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</si>
  <si>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</si>
  <si>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</si>
  <si>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</si>
  <si>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</si>
  <si>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</si>
  <si>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</si>
  <si>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</si>
  <si>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</si>
  <si>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</si>
  <si>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</si>
  <si>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</si>
  <si>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</si>
  <si>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</si>
  <si>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</si>
  <si>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</si>
  <si>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</si>
  <si>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</si>
  <si>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</si>
  <si>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</si>
  <si>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</si>
  <si>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</si>
  <si>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</si>
  <si>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</si>
  <si>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</si>
  <si>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</si>
  <si>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</si>
  <si>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</si>
  <si>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</si>
  <si>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</si>
  <si>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</si>
  <si>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</si>
  <si>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</si>
  <si>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</si>
  <si>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</si>
  <si>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</si>
  <si>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</si>
  <si>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</si>
  <si>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</si>
  <si>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</si>
  <si>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</si>
  <si>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</si>
  <si>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</si>
  <si>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</si>
  <si>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</si>
  <si>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</si>
  <si>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</si>
  <si>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</si>
  <si>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</si>
  <si>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</si>
  <si>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</si>
  <si>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</si>
  <si>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</si>
  <si>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</si>
  <si>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</si>
  <si>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</si>
  <si>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</si>
  <si>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</si>
  <si>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</si>
  <si>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</si>
  <si>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</si>
  <si>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</si>
  <si>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</si>
  <si>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</si>
  <si>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</si>
  <si>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</si>
  <si>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</si>
  <si>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</si>
  <si>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</si>
  <si>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</si>
  <si>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</si>
  <si>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</si>
  <si>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</si>
  <si>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</si>
  <si>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</si>
  <si>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</si>
  <si>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</si>
  <si>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</si>
  <si>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</si>
  <si>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</si>
  <si>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</si>
  <si>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</si>
  <si>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</si>
  <si>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</si>
  <si>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</si>
  <si>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</si>
  <si>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</si>
  <si>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</si>
  <si>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</si>
  <si>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</si>
  <si>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</si>
  <si>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</si>
  <si>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</si>
  <si>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</si>
  <si>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</si>
  <si>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</si>
  <si>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</si>
  <si>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</si>
  <si>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</si>
  <si>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</si>
  <si>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</si>
  <si>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</si>
  <si>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</si>
  <si>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</si>
  <si>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</si>
  <si>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</si>
  <si>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</si>
  <si>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</si>
  <si>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</si>
  <si>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</si>
  <si>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</si>
  <si>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</si>
  <si>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</si>
  <si>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</si>
  <si>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</si>
  <si>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</si>
  <si>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</si>
  <si>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</si>
  <si>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</si>
  <si>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</si>
  <si>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</si>
  <si>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</si>
  <si>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</si>
  <si>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</si>
  <si>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</si>
  <si>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</si>
  <si>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</si>
  <si>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</si>
  <si>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</si>
  <si>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</si>
  <si>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</si>
  <si>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</si>
  <si>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</si>
  <si>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</si>
  <si>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</si>
  <si>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</si>
  <si>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</si>
  <si>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</si>
  <si>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</si>
  <si>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</si>
  <si>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</si>
  <si>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</si>
  <si>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</si>
  <si>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</si>
  <si>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</si>
  <si>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</si>
  <si>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</si>
  <si>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</si>
  <si>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</si>
  <si>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</si>
  <si>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</si>
  <si>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</si>
  <si>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</si>
  <si>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</si>
  <si>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</si>
  <si>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</si>
  <si>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</si>
  <si>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</si>
  <si>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</si>
  <si>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</si>
  <si>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</si>
  <si>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</si>
  <si>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</si>
  <si>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</si>
  <si>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</si>
  <si>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</si>
  <si>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</si>
  <si>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</si>
  <si>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</si>
  <si>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</si>
  <si>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</si>
  <si>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</si>
  <si>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</si>
  <si>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</si>
  <si>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</si>
  <si>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</si>
  <si>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</si>
  <si>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</si>
  <si>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</si>
  <si>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</si>
  <si>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</si>
  <si>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</si>
  <si>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</si>
  <si>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</si>
  <si>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</si>
  <si>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</si>
  <si>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</si>
  <si>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</si>
  <si>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</si>
  <si>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</si>
  <si>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</si>
  <si>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</si>
  <si>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</si>
  <si>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</si>
  <si>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</si>
  <si>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</si>
  <si>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</si>
  <si>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</si>
  <si>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</si>
  <si>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</si>
  <si>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</si>
  <si>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</si>
  <si>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</si>
  <si>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</si>
  <si>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</si>
  <si>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</si>
  <si>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</si>
  <si>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</si>
  <si>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</si>
  <si>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</si>
  <si>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</si>
  <si>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</si>
  <si>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</si>
  <si>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</si>
  <si>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</si>
  <si>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</si>
  <si>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</si>
  <si>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</si>
  <si>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</si>
  <si>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</si>
  <si>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</si>
  <si>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</si>
  <si>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</si>
  <si>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</si>
  <si>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</si>
  <si>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</si>
  <si>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</si>
  <si>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</si>
  <si>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</si>
  <si>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</si>
  <si>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</si>
  <si>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</si>
  <si>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</si>
  <si>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</si>
  <si>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</si>
  <si>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</si>
  <si>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</si>
  <si>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</si>
  <si>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</si>
  <si>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</si>
  <si>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</si>
  <si>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</si>
  <si>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</si>
  <si>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</si>
  <si>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</si>
  <si>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</si>
  <si>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</si>
  <si>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</si>
  <si>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</si>
  <si>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</si>
  <si>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</si>
  <si>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</si>
  <si>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</si>
  <si>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</si>
  <si>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</si>
  <si>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</si>
  <si>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</si>
  <si>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</si>
  <si>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</si>
  <si>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</si>
  <si>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</si>
  <si>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</si>
  <si>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</si>
  <si>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</si>
  <si>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</si>
  <si>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</si>
  <si>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</si>
  <si>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</si>
  <si>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</si>
  <si>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</si>
  <si>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</si>
  <si>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</si>
  <si>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</si>
  <si>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</si>
  <si>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</si>
  <si>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</si>
  <si>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</si>
  <si>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</si>
  <si>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</si>
  <si>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</si>
  <si>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</si>
  <si>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</si>
  <si>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</si>
  <si>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</si>
  <si>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</si>
  <si>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</si>
  <si>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</si>
  <si>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</si>
  <si>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</si>
  <si>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</si>
  <si>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</si>
  <si>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</si>
  <si>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</si>
  <si>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</si>
  <si>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</si>
  <si>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</si>
  <si>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</si>
  <si>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</si>
  <si>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</si>
  <si>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</si>
  <si>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</si>
  <si>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</si>
  <si>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</si>
  <si>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</si>
  <si>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</si>
  <si>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</si>
  <si>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</si>
  <si>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</si>
  <si>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</si>
  <si>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</si>
  <si>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</si>
  <si>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</si>
  <si>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</si>
  <si>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</si>
  <si>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</si>
  <si>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</si>
  <si>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</si>
  <si>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</si>
  <si>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</si>
  <si>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</si>
  <si>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</si>
  <si>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</si>
  <si>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</si>
  <si>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</si>
  <si>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</si>
  <si>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</si>
  <si>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</si>
  <si>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</si>
  <si>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</si>
  <si>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</si>
  <si>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</si>
  <si>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</si>
  <si>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</si>
  <si>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</si>
  <si>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</si>
  <si>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</si>
  <si>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</si>
  <si>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</si>
  <si>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</si>
  <si>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</si>
  <si>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</si>
  <si>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</si>
  <si>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</si>
  <si>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</si>
  <si>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</si>
  <si>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</si>
  <si>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</si>
  <si>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</si>
  <si>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</si>
  <si>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</si>
  <si>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</si>
  <si>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</si>
  <si>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</si>
  <si>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</si>
  <si>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</si>
  <si>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</si>
  <si>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</si>
  <si>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</si>
  <si>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</si>
  <si>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</si>
  <si>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</si>
  <si>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</si>
  <si>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</si>
  <si>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</si>
  <si>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</si>
  <si>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</si>
  <si>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</si>
  <si>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</si>
  <si>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</si>
  <si>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</si>
  <si>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</si>
  <si>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</si>
  <si>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</si>
  <si>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</si>
  <si>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</si>
  <si>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</si>
  <si>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</si>
  <si>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</si>
  <si>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</si>
  <si>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</si>
  <si>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</si>
  <si>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</si>
  <si>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</si>
  <si>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</si>
  <si>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</si>
  <si>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</si>
  <si>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</si>
  <si>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</si>
  <si>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</si>
  <si>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</si>
  <si>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</si>
  <si>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</si>
  <si>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</si>
  <si>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</si>
  <si>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</si>
  <si>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</si>
  <si>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</si>
  <si>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</si>
  <si>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</si>
  <si>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</si>
  <si>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</si>
  <si>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</si>
  <si>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</si>
  <si>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</si>
  <si>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</si>
  <si>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</si>
  <si>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</si>
  <si>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</si>
  <si>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</si>
  <si>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</si>
  <si>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</si>
  <si>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</si>
  <si>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</si>
  <si>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</si>
  <si>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</si>
  <si>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</si>
  <si>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</si>
  <si>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</si>
  <si>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</si>
  <si>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</si>
  <si>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</si>
  <si>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</si>
  <si>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</si>
  <si>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</si>
  <si>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</si>
  <si>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</si>
  <si>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</si>
  <si>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</si>
  <si>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</si>
  <si>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</si>
  <si>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</si>
  <si>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</si>
  <si>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</si>
  <si>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</si>
  <si>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</si>
  <si>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</si>
  <si>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</si>
  <si>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</si>
  <si>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</si>
  <si>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</si>
  <si>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</si>
  <si>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</si>
  <si>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</si>
  <si>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</si>
  <si>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</si>
  <si>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</si>
  <si>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</si>
  <si>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</si>
  <si>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</si>
  <si>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</si>
  <si>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</si>
  <si>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</si>
  <si>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</si>
  <si>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</si>
  <si>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</si>
  <si>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</si>
  <si>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</si>
  <si>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</si>
  <si>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</si>
  <si>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</si>
  <si>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</si>
  <si>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</si>
  <si>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</si>
  <si>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</si>
  <si>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</si>
  <si>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</si>
  <si>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</si>
  <si>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</si>
  <si>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</si>
  <si>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</si>
  <si>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</si>
  <si>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</si>
  <si>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</si>
  <si>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</si>
  <si>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</si>
  <si>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</si>
  <si>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</si>
  <si>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</si>
  <si>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</si>
  <si>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</si>
  <si>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</si>
  <si>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</si>
  <si>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</si>
  <si>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</si>
  <si>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</si>
  <si>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</si>
  <si>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</si>
  <si>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</si>
  <si>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</si>
  <si>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</si>
  <si>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</si>
  <si>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</si>
  <si>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</si>
  <si>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</si>
  <si>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</si>
  <si>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</si>
  <si>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</si>
  <si>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</si>
  <si>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</si>
  <si>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</si>
  <si>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</si>
  <si>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</si>
  <si>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</si>
  <si>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</si>
  <si>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</si>
  <si>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</si>
  <si>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</si>
  <si>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</si>
  <si>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</si>
  <si>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</si>
  <si>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</si>
  <si>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</si>
  <si>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</si>
  <si>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</si>
  <si>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</si>
  <si>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</si>
  <si>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</si>
  <si>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</si>
  <si>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</si>
  <si>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</si>
  <si>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</si>
  <si>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</si>
  <si>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</si>
  <si>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</si>
  <si>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</si>
  <si>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</si>
  <si>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</si>
  <si>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</si>
  <si>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</si>
  <si>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</si>
  <si>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</si>
  <si>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</si>
  <si>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</si>
  <si>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</si>
  <si>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</si>
  <si>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</si>
  <si>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</si>
  <si>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</si>
  <si>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</si>
  <si>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</si>
  <si>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</si>
  <si>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</si>
  <si>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</si>
  <si>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</si>
  <si>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</si>
  <si>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</si>
  <si>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</si>
  <si>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</si>
  <si>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</si>
  <si>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</si>
  <si>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</si>
  <si>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</si>
  <si>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</si>
  <si>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</si>
  <si>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</si>
  <si>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</si>
  <si>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</si>
  <si>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</si>
  <si>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</si>
  <si>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</si>
  <si>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</si>
  <si>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</si>
  <si>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</si>
  <si>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</si>
  <si>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</si>
  <si>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</si>
  <si>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</si>
  <si>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</si>
  <si>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</si>
  <si>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</si>
  <si>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</si>
  <si>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</si>
  <si>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</si>
  <si>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</si>
  <si>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</si>
  <si>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</si>
  <si>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</si>
  <si>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</si>
  <si>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</si>
  <si>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</si>
  <si>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</si>
  <si>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</si>
  <si>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</si>
  <si>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</si>
  <si>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</si>
  <si>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</si>
  <si>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</si>
  <si>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</si>
  <si>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</si>
  <si>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</si>
  <si>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</si>
  <si>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</si>
  <si>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</si>
  <si>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</si>
  <si>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</si>
  <si>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</si>
  <si>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</si>
  <si>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</si>
  <si>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</si>
  <si>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</si>
  <si>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</si>
  <si>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</si>
  <si>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</si>
  <si>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</si>
  <si>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</si>
  <si>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</si>
  <si>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</si>
  <si>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</si>
  <si>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</si>
  <si>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</si>
  <si>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</si>
  <si>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</si>
  <si>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</si>
  <si>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</si>
  <si>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</si>
  <si>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</si>
  <si>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</si>
  <si>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</si>
  <si>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</si>
  <si>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</si>
  <si>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</si>
  <si>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</si>
  <si>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</si>
  <si>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</si>
  <si>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</si>
  <si>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</si>
  <si>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</si>
  <si>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</si>
  <si>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</si>
  <si>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</si>
  <si>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</si>
  <si>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</si>
  <si>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</si>
  <si>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</si>
  <si>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</si>
  <si>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</si>
  <si>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</si>
  <si>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</si>
  <si>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</si>
  <si>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</si>
  <si>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</si>
  <si>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</si>
  <si>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</si>
  <si>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</si>
  <si>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</si>
  <si>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</si>
  <si>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</si>
  <si>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</si>
  <si>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</si>
  <si>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</si>
  <si>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</si>
  <si>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</si>
  <si>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</si>
  <si>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</si>
  <si>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</si>
  <si>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</si>
  <si>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</si>
  <si>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</si>
  <si>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</si>
  <si>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</si>
  <si>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</si>
  <si>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</si>
  <si>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</si>
  <si>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</si>
  <si>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</si>
  <si>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</si>
  <si>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</si>
  <si>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</si>
  <si>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</si>
  <si>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</si>
  <si>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</si>
  <si>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</si>
  <si>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</si>
  <si>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</si>
  <si>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</si>
  <si>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</si>
  <si>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</si>
  <si>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</si>
  <si>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</si>
  <si>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</si>
  <si>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</si>
  <si>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</si>
  <si>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</si>
  <si>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</si>
  <si>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</si>
  <si>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</si>
  <si>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</si>
  <si>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</si>
  <si>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</si>
  <si>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</si>
  <si>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</si>
  <si>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</si>
  <si>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</si>
  <si>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</si>
  <si>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</si>
  <si>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</si>
  <si>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</si>
  <si>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</si>
  <si>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</si>
  <si>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</si>
  <si>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</si>
  <si>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</si>
  <si>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</si>
  <si>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</si>
  <si>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</si>
  <si>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</si>
  <si>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</si>
  <si>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</si>
  <si>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</si>
  <si>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</si>
  <si>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</si>
  <si>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</si>
  <si>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</si>
  <si>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</si>
  <si>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</si>
  <si>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</si>
  <si>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</si>
  <si>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</si>
  <si>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</si>
  <si>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</si>
  <si>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</si>
  <si>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</si>
  <si>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</si>
  <si>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</si>
  <si>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</si>
  <si>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</si>
  <si>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</si>
  <si>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</si>
  <si>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</si>
  <si>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</si>
  <si>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</si>
  <si>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</si>
  <si>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</si>
  <si>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</si>
  <si>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</si>
  <si>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</si>
  <si>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</si>
  <si>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</si>
  <si>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</si>
  <si>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</si>
  <si>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</si>
  <si>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</si>
  <si>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</si>
  <si>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</si>
  <si>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</si>
  <si>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</si>
  <si>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</si>
  <si>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</si>
  <si>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</si>
  <si>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</si>
  <si>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</si>
  <si>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</si>
  <si>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</si>
  <si>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</si>
  <si>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</si>
  <si>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</si>
  <si>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</si>
  <si>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</si>
  <si>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</si>
  <si>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</si>
  <si>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</si>
  <si>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</si>
  <si>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</si>
  <si>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</si>
  <si>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</si>
  <si>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</si>
  <si>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</si>
  <si>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</si>
  <si>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</si>
  <si>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</si>
  <si>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</si>
  <si>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</si>
  <si>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</si>
  <si>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</si>
  <si>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</si>
  <si>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</si>
  <si>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</si>
  <si>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</si>
  <si>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</si>
  <si>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</si>
  <si>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</si>
  <si>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</si>
  <si>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</si>
  <si>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</si>
  <si>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</si>
  <si>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</si>
  <si>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</si>
  <si>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</si>
  <si>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</si>
  <si>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</si>
  <si>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</si>
  <si>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</si>
  <si>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</si>
  <si>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</si>
  <si>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</si>
  <si>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</si>
  <si>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</si>
  <si>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</si>
  <si>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</si>
  <si>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</si>
  <si>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</si>
  <si>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</si>
  <si>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</si>
  <si>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</si>
  <si>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</si>
  <si>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</si>
  <si>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</si>
  <si>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</si>
  <si>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</si>
  <si>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</si>
  <si>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</si>
  <si>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</si>
  <si>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</si>
  <si>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</si>
  <si>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</si>
  <si>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</si>
  <si>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</si>
  <si>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</si>
  <si>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</si>
  <si>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</si>
  <si>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</si>
  <si>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</si>
  <si>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</si>
  <si>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</si>
  <si>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</si>
  <si>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</si>
  <si>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</si>
  <si>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</si>
  <si>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</si>
  <si>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</si>
  <si>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</si>
  <si>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</si>
  <si>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</si>
  <si>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</si>
  <si>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</si>
  <si>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</si>
  <si>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</si>
  <si>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</si>
  <si>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</si>
  <si>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</si>
  <si>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</si>
  <si>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</si>
  <si>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</si>
  <si>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</si>
  <si>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</si>
  <si>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</si>
  <si>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</si>
  <si>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</si>
  <si>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</si>
  <si>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</si>
  <si>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</si>
  <si>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</si>
  <si>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</si>
  <si>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</si>
  <si>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</si>
  <si>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</si>
  <si>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</si>
  <si>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</si>
  <si>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</si>
  <si>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</si>
  <si>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</si>
  <si>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</si>
  <si>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</si>
  <si>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</si>
  <si>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</si>
  <si>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</si>
  <si>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</si>
  <si>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</si>
  <si>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</si>
  <si>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</si>
  <si>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</si>
  <si>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</si>
  <si>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</si>
  <si>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</si>
  <si>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</si>
  <si>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</si>
  <si>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</si>
  <si>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</si>
  <si>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</si>
  <si>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</si>
  <si>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</si>
  <si>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</si>
  <si>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</si>
  <si>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</si>
  <si>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</si>
  <si>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</si>
  <si>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</si>
  <si>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</si>
  <si>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</si>
  <si>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</si>
  <si>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</si>
  <si>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</si>
  <si>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</si>
  <si>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</si>
  <si>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</si>
  <si>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</si>
  <si>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</si>
  <si>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</si>
  <si>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</si>
  <si>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</si>
  <si>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</si>
  <si>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</si>
  <si>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</si>
  <si>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</si>
  <si>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</si>
  <si>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</si>
  <si>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</si>
  <si>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</si>
  <si>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</si>
  <si>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</si>
  <si>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</si>
  <si>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</si>
  <si>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</si>
  <si>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</si>
  <si>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</si>
  <si>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</si>
  <si>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</si>
  <si>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</si>
  <si>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</si>
  <si>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</si>
  <si>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</si>
  <si>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</si>
  <si>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</si>
  <si>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</si>
  <si>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</si>
  <si>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</si>
  <si>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</si>
  <si>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</si>
  <si>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</si>
  <si>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</si>
  <si>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</si>
  <si>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</si>
  <si>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</si>
  <si>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</si>
  <si>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</si>
  <si>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</si>
  <si>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</si>
  <si>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</si>
  <si>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</si>
  <si>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</si>
  <si>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</si>
  <si>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</si>
  <si>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</si>
  <si>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</si>
  <si>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</si>
  <si>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</si>
  <si>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</si>
  <si>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</si>
  <si>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</si>
  <si>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</si>
  <si>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</si>
  <si>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</si>
  <si>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</si>
  <si>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</si>
  <si>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</si>
  <si>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</si>
  <si>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</si>
  <si>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</si>
  <si>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</si>
  <si>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</si>
  <si>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</si>
  <si>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</si>
  <si>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</si>
  <si>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</si>
  <si>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</si>
  <si>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</si>
  <si>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</si>
  <si>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</si>
  <si>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</si>
  <si>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</si>
  <si>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</si>
  <si>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</si>
  <si>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</si>
  <si>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</si>
  <si>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</si>
  <si>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</si>
  <si>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</si>
  <si>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</si>
  <si>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</si>
  <si>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</si>
  <si>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</si>
  <si>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</si>
  <si>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</si>
  <si>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</si>
  <si>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</si>
  <si>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</si>
  <si>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</si>
  <si>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</si>
  <si>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</si>
  <si>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</si>
  <si>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</si>
  <si>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</si>
  <si>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</si>
  <si>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</si>
  <si>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</si>
  <si>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</si>
  <si>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</si>
  <si>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</si>
  <si>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</si>
  <si>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</si>
  <si>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</si>
  <si>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</si>
  <si>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</si>
  <si>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</si>
  <si>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</si>
  <si>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</si>
  <si>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</si>
  <si>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</si>
  <si>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</si>
  <si>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</si>
  <si>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</si>
  <si>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</si>
  <si>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</si>
  <si>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</si>
  <si>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</si>
  <si>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</si>
  <si>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</si>
  <si>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</si>
  <si>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</si>
  <si>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</si>
  <si>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</si>
  <si>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</si>
  <si>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</si>
  <si>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</si>
  <si>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</si>
  <si>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</si>
  <si>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</si>
  <si>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</si>
  <si>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</si>
  <si>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</si>
  <si>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</si>
  <si>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</si>
  <si>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</si>
  <si>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</si>
  <si>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</si>
  <si>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</si>
  <si>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</si>
  <si>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</si>
  <si>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</si>
  <si>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</si>
  <si>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</si>
  <si>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</si>
  <si>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</si>
  <si>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</si>
  <si>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</si>
  <si>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</si>
  <si>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</si>
  <si>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</si>
  <si>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</si>
  <si>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</si>
  <si>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</si>
  <si>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</si>
  <si>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</si>
  <si>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</si>
  <si>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</si>
  <si>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</si>
  <si>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</si>
  <si>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</si>
  <si>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</si>
  <si>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</si>
  <si>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</si>
  <si>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</si>
  <si>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</si>
  <si>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</si>
  <si>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</si>
  <si>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</si>
  <si>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</si>
  <si>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</si>
  <si>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</si>
  <si>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</si>
  <si>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</si>
  <si>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</si>
  <si>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</si>
  <si>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</si>
  <si>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</si>
  <si>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</si>
  <si>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</si>
  <si>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</si>
  <si>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</si>
  <si>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</si>
  <si>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</si>
  <si>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</si>
  <si>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</si>
  <si>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</si>
  <si>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</si>
  <si>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</si>
  <si>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</si>
  <si>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</si>
  <si>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</si>
  <si>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</si>
  <si>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</si>
  <si>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</si>
  <si>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</si>
  <si>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</si>
  <si>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</si>
  <si>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</si>
  <si>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</si>
  <si>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</si>
  <si>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</si>
  <si>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</si>
  <si>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</si>
  <si>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</si>
  <si>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</si>
  <si>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</si>
  <si>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</si>
  <si>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</si>
  <si>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</si>
  <si>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</si>
  <si>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</si>
  <si>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</si>
  <si>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</si>
  <si>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</si>
  <si>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</si>
  <si>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</si>
  <si>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</si>
  <si>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</si>
  <si>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</si>
  <si>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</si>
  <si>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</si>
  <si>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</si>
  <si>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</si>
  <si>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</si>
  <si>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</si>
  <si>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</si>
  <si>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</si>
  <si>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</si>
  <si>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</si>
  <si>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</si>
  <si>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</si>
  <si>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</si>
  <si>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</si>
  <si>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</si>
  <si>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</si>
  <si>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</si>
  <si>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</si>
  <si>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</si>
  <si>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</si>
  <si>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</si>
  <si>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</si>
  <si>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</si>
  <si>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</si>
  <si>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</si>
  <si>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</si>
  <si>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</si>
  <si>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</si>
  <si>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</si>
  <si>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</si>
  <si>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</si>
  <si>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</si>
  <si>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</si>
  <si>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</si>
  <si>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</si>
  <si>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</si>
  <si>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</si>
  <si>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</si>
  <si>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</si>
  <si>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</si>
  <si>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</si>
  <si>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</si>
  <si>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</si>
  <si>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</si>
  <si>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</si>
  <si>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</si>
  <si>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</si>
  <si>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</si>
  <si>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</si>
  <si>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</si>
  <si>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</si>
  <si>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</si>
  <si>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</si>
  <si>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</si>
  <si>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</si>
  <si>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</si>
  <si>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</si>
  <si>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</si>
  <si>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</si>
  <si>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</si>
  <si>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</si>
  <si>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</si>
  <si>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</si>
  <si>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</si>
  <si>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</si>
  <si>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</si>
  <si>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</si>
  <si>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</si>
  <si>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</si>
  <si>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</si>
  <si>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</si>
  <si>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</si>
  <si>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</si>
  <si>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</si>
  <si>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</si>
  <si>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</si>
  <si>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</si>
  <si>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</si>
  <si>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</si>
  <si>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</si>
  <si>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</si>
  <si>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</si>
  <si>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</si>
  <si>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</si>
  <si>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</si>
  <si>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</si>
  <si>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</si>
  <si>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</si>
  <si>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</si>
  <si>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</si>
  <si>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</si>
  <si>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</si>
  <si>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</si>
  <si>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</si>
  <si>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</si>
  <si>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</si>
  <si>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</si>
  <si>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</si>
  <si>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</si>
  <si>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</si>
  <si>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</si>
  <si>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</si>
  <si>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</si>
  <si>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</si>
  <si>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</si>
  <si>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</si>
  <si>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</si>
  <si>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</si>
  <si>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</si>
  <si>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</si>
  <si>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</si>
  <si>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</si>
  <si>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</si>
  <si>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</si>
  <si>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</si>
  <si>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</si>
  <si>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</si>
  <si>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</si>
  <si>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</si>
  <si>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</si>
  <si>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</si>
  <si>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</si>
  <si>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</si>
  <si>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</si>
  <si>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</si>
  <si>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</si>
  <si>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</si>
  <si>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</si>
  <si>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</si>
  <si>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</si>
  <si>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</si>
  <si>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</si>
  <si>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</si>
  <si>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</si>
  <si>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</si>
  <si>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</si>
  <si>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</si>
  <si>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</si>
  <si>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</si>
  <si>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</si>
  <si>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</si>
  <si>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</si>
  <si>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</si>
  <si>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</si>
  <si>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</si>
  <si>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</si>
  <si>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</si>
  <si>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</si>
  <si>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</si>
  <si>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</si>
  <si>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</si>
  <si>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</si>
  <si>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</si>
  <si>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</si>
  <si>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</si>
  <si>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</si>
  <si>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</si>
  <si>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</si>
  <si>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</si>
  <si>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</si>
  <si>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</si>
  <si>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</si>
  <si>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</si>
  <si>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</si>
  <si>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</si>
  <si>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</si>
  <si>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</si>
  <si>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</si>
  <si>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</si>
  <si>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</si>
  <si>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</si>
  <si>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</si>
  <si>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</si>
  <si>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</si>
  <si>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</si>
  <si>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</si>
  <si>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</si>
  <si>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</si>
  <si>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</si>
  <si>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</si>
  <si>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</si>
  <si>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</si>
  <si>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</si>
  <si>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</si>
  <si>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</si>
  <si>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</si>
  <si>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</si>
  <si>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</si>
  <si>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</si>
  <si>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</si>
  <si>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</si>
  <si>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</si>
  <si>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</si>
  <si>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</si>
  <si>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</si>
  <si>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</si>
  <si>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</si>
  <si>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</si>
  <si>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</si>
  <si>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</si>
  <si>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</si>
  <si>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</si>
  <si>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</si>
  <si>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</si>
  <si>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</si>
  <si>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</si>
  <si>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</si>
  <si>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</si>
  <si>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</si>
  <si>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</si>
  <si>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</si>
  <si>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</si>
  <si>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</si>
  <si>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</si>
  <si>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</si>
  <si>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</si>
  <si>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</si>
  <si>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</si>
  <si>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</si>
  <si>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</si>
  <si>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</si>
  <si>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</si>
  <si>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</si>
  <si>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</si>
  <si>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</si>
  <si>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</si>
  <si>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</si>
  <si>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</si>
  <si>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</si>
  <si>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</si>
  <si>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</si>
  <si>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</si>
  <si>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</si>
  <si>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</si>
  <si>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</si>
  <si>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</si>
  <si>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</si>
  <si>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</si>
  <si>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</si>
  <si>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</si>
  <si>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</si>
  <si>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</si>
  <si>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</si>
  <si>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</si>
  <si>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</si>
  <si>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</si>
  <si>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</si>
  <si>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</si>
  <si>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</si>
  <si>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</si>
  <si>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</si>
  <si>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</si>
  <si>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</si>
  <si>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</si>
  <si>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</si>
  <si>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</si>
  <si>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</si>
  <si>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</si>
  <si>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</si>
  <si>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</si>
  <si>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</si>
  <si>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</si>
  <si>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</si>
  <si>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</si>
  <si>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</si>
  <si>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</si>
  <si>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</si>
  <si>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</si>
  <si>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</si>
  <si>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</si>
  <si>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</si>
  <si>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</si>
  <si>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</si>
  <si>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</si>
  <si>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</si>
  <si>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</si>
  <si>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</si>
  <si>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</si>
  <si>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</si>
  <si>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</si>
  <si>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</si>
  <si>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</si>
  <si>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</si>
  <si>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</si>
  <si>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</si>
  <si>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</si>
  <si>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</si>
  <si>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</si>
  <si>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</si>
  <si>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</si>
  <si>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</si>
  <si>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</si>
  <si>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</si>
  <si>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</si>
  <si>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</si>
  <si>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</si>
  <si>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</si>
  <si>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</si>
  <si>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</si>
  <si>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</si>
  <si>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</si>
  <si>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</si>
  <si>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</si>
  <si>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</si>
  <si>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</si>
  <si>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</si>
  <si>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</si>
  <si>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</si>
  <si>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</si>
  <si>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</si>
  <si>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</si>
  <si>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</si>
  <si>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</si>
  <si>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</si>
  <si>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</si>
  <si>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</si>
  <si>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</si>
  <si>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</si>
  <si>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</si>
  <si>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</si>
  <si>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</si>
  <si>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</si>
  <si>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</si>
  <si>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</si>
  <si>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</si>
  <si>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</si>
  <si>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</si>
  <si>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</si>
  <si>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</si>
  <si>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</si>
  <si>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</si>
  <si>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</si>
  <si>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</si>
  <si>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</si>
  <si>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</si>
  <si>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</si>
  <si>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</si>
  <si>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</si>
  <si>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</si>
  <si>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</si>
  <si>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</si>
  <si>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</si>
  <si>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</si>
  <si>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</si>
  <si>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</si>
  <si>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</si>
  <si>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</si>
  <si>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</si>
  <si>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</si>
  <si>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</si>
  <si>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</si>
  <si>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</si>
  <si>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</si>
  <si>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</si>
  <si>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</si>
  <si>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</si>
  <si>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</si>
  <si>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</si>
  <si>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</si>
  <si>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</si>
  <si>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</si>
  <si>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</si>
  <si>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</si>
  <si>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</si>
  <si>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</si>
  <si>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</si>
  <si>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</si>
  <si>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</si>
  <si>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</si>
  <si>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</si>
  <si>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</si>
  <si>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</si>
  <si>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</si>
  <si>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</si>
  <si>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</si>
  <si>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</si>
  <si>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</si>
  <si>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</si>
  <si>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</si>
  <si>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</si>
  <si>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</si>
  <si>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</si>
  <si>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</si>
  <si>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</si>
  <si>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</si>
  <si>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</si>
  <si>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</si>
  <si>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</si>
  <si>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</si>
  <si>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</si>
  <si>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</si>
  <si>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</si>
  <si>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</si>
  <si>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</si>
  <si>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</si>
  <si>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</si>
  <si>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</si>
  <si>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</si>
  <si>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</si>
  <si>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</si>
  <si>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</si>
  <si>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</si>
  <si>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</si>
  <si>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</si>
  <si>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</si>
  <si>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</si>
  <si>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</si>
  <si>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</si>
  <si>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</si>
  <si>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</si>
  <si>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</si>
  <si>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</si>
  <si>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</si>
  <si>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</si>
  <si>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</si>
  <si>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</si>
  <si>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</si>
  <si>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</si>
  <si>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</si>
  <si>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</si>
  <si>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</si>
  <si>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</si>
  <si>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</si>
  <si>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</si>
  <si>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</si>
  <si>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</si>
  <si>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</si>
  <si>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</si>
  <si>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</si>
  <si>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</si>
  <si>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</si>
  <si>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</si>
  <si>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</si>
  <si>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</si>
  <si>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</si>
  <si>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</si>
  <si>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</si>
  <si>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</si>
  <si>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</si>
  <si>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</si>
  <si>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</si>
  <si>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</si>
  <si>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</si>
  <si>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</si>
  <si>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</si>
  <si>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</si>
  <si>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</si>
  <si>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</si>
  <si>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</si>
  <si>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</si>
  <si>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</si>
  <si>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</si>
  <si>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</si>
  <si>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</si>
  <si>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</si>
  <si>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</si>
  <si>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</si>
  <si>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</si>
  <si>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</si>
  <si>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</si>
  <si>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</si>
  <si>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</si>
  <si>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</si>
  <si>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</si>
  <si>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</si>
  <si>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</si>
  <si>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</si>
  <si>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</si>
  <si>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</si>
  <si>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</si>
  <si>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</si>
  <si>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</si>
  <si>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</si>
  <si>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</si>
  <si>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</si>
  <si>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</si>
  <si>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</si>
  <si>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</si>
  <si>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</si>
  <si>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</si>
  <si>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</si>
  <si>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</si>
  <si>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</si>
  <si>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</si>
  <si>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</si>
  <si>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</si>
  <si>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</si>
  <si>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</si>
  <si>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</si>
  <si>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</si>
  <si>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</si>
  <si>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</si>
  <si>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</si>
  <si>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</si>
  <si>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</si>
  <si>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</si>
  <si>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</si>
  <si>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</si>
  <si>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</si>
  <si>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</si>
  <si>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</si>
  <si>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</si>
  <si>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</si>
  <si>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</si>
  <si>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</si>
  <si>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</si>
  <si>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</si>
  <si>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</si>
  <si>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</si>
  <si>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</si>
  <si>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</si>
  <si>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</si>
  <si>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</si>
  <si>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</si>
  <si>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</si>
  <si>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</si>
  <si>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</si>
  <si>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</si>
  <si>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</si>
  <si>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</si>
  <si>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</si>
  <si>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</si>
  <si>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</si>
  <si>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</si>
  <si>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</si>
  <si>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</si>
  <si>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</si>
  <si>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</si>
  <si>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</si>
  <si>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</si>
  <si>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</si>
  <si>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</si>
  <si>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</si>
  <si>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</si>
  <si>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</si>
  <si>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</si>
  <si>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</si>
  <si>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</si>
  <si>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</si>
  <si>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</si>
  <si>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</si>
  <si>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</si>
  <si>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</si>
  <si>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</si>
  <si>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</si>
  <si>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</si>
  <si>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</si>
  <si>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</si>
  <si>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</si>
  <si>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</si>
  <si>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</si>
  <si>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</si>
  <si>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</si>
  <si>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</si>
  <si>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</si>
  <si>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</si>
  <si>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</si>
  <si>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</si>
  <si>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</si>
  <si>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</si>
  <si>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</si>
  <si>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</si>
  <si>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</si>
  <si>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</si>
  <si>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</si>
  <si>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</si>
  <si>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</si>
  <si>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</si>
  <si>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</si>
  <si>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</si>
  <si>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</si>
  <si>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</si>
  <si>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</si>
  <si>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</si>
  <si>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</si>
  <si>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</si>
  <si>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</si>
  <si>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</si>
  <si>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</si>
  <si>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</si>
  <si>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</si>
  <si>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</si>
  <si>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</si>
  <si>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</si>
  <si>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</si>
  <si>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</si>
  <si>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</si>
  <si>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</si>
  <si>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</si>
  <si>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</si>
  <si>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</si>
  <si>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</si>
  <si>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</si>
  <si>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</si>
  <si>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</si>
  <si>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</si>
  <si>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</si>
  <si>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</si>
  <si>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</si>
  <si>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</si>
  <si>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</si>
  <si>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</si>
  <si>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</si>
  <si>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</si>
  <si>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</si>
  <si>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</si>
  <si>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</si>
  <si>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</si>
  <si>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</si>
  <si>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</si>
  <si>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</si>
  <si>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</si>
  <si>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</si>
  <si>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</si>
  <si>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</si>
  <si>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</si>
  <si>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</si>
  <si>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</si>
  <si>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</si>
  <si>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</si>
  <si>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</si>
  <si>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</si>
  <si>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</si>
  <si>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</si>
  <si>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</si>
  <si>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</si>
  <si>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</si>
  <si>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</si>
  <si>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</si>
  <si>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</si>
  <si>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</si>
  <si>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</si>
  <si>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</si>
  <si>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</si>
  <si>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</si>
  <si>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</si>
  <si>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</si>
  <si>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</si>
  <si>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</si>
  <si>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</si>
  <si>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</si>
  <si>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</si>
  <si>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</si>
  <si>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</si>
  <si>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</si>
  <si>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</si>
  <si>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</si>
  <si>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</si>
  <si>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</si>
  <si>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</si>
  <si>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</si>
  <si>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</si>
  <si>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</si>
  <si>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</si>
  <si>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</si>
  <si>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</si>
  <si>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</si>
  <si>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</si>
  <si>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</si>
  <si>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</si>
  <si>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</si>
  <si>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</si>
  <si>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</si>
  <si>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</si>
  <si>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</si>
  <si>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</si>
  <si>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</si>
  <si>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</si>
  <si>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</si>
  <si>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</si>
  <si>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</si>
  <si>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</si>
  <si>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</si>
  <si>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</si>
  <si>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</si>
  <si>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</si>
  <si>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</si>
  <si>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</si>
  <si>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</si>
  <si>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</si>
  <si>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</si>
  <si>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</si>
  <si>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</si>
  <si>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</si>
  <si>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</si>
  <si>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</si>
  <si>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</si>
  <si>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</si>
  <si>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</si>
  <si>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</si>
  <si>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</si>
  <si>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</si>
  <si>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</si>
  <si>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</si>
  <si>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</si>
  <si>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</si>
  <si>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</si>
  <si>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</si>
  <si>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</si>
  <si>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</si>
  <si>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</si>
  <si>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</si>
  <si>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</si>
  <si>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</si>
  <si>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</si>
  <si>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</si>
  <si>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</si>
  <si>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</si>
  <si>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</si>
  <si>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</si>
  <si>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</si>
  <si>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</si>
  <si>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</si>
  <si>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</si>
  <si>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</si>
  <si>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</si>
  <si>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</si>
  <si>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</si>
  <si>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</si>
  <si>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</si>
  <si>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</si>
  <si>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</si>
  <si>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</si>
  <si>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</si>
  <si>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</si>
  <si>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</si>
  <si>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</si>
  <si>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</si>
  <si>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</si>
  <si>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</si>
  <si>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</si>
  <si>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</si>
  <si>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</si>
  <si>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</si>
  <si>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</si>
  <si>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</si>
  <si>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</si>
  <si>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</si>
  <si>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</si>
  <si>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</si>
  <si>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</si>
  <si>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</si>
  <si>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</si>
  <si>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</si>
  <si>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</si>
  <si>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</si>
  <si>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</si>
  <si>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</si>
  <si>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</si>
  <si>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</si>
  <si>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</si>
  <si>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</si>
  <si>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</si>
  <si>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</si>
  <si>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</si>
  <si>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</si>
  <si>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</si>
  <si>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</si>
  <si>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</si>
  <si>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</si>
  <si>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</si>
  <si>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</si>
  <si>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</si>
  <si>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</si>
  <si>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</si>
  <si>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</si>
  <si>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</si>
  <si>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</si>
  <si>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</si>
  <si>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</si>
  <si>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</si>
  <si>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</si>
  <si>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</si>
  <si>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</si>
  <si>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</si>
  <si>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</si>
  <si>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</si>
  <si>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</si>
  <si>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</si>
  <si>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</si>
  <si>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</si>
  <si>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</si>
  <si>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</si>
  <si>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</si>
  <si>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</si>
  <si>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</si>
  <si>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</si>
  <si>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</si>
  <si>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</si>
  <si>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</si>
  <si>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</si>
  <si>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</si>
  <si>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</si>
  <si>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</si>
  <si>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</si>
  <si>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</si>
  <si>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</si>
  <si>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</si>
  <si>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</si>
  <si>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</si>
  <si>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</si>
  <si>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</si>
  <si>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</si>
  <si>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</si>
  <si>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</si>
  <si>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</si>
  <si>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</si>
  <si>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</si>
  <si>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</si>
  <si>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</si>
  <si>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</si>
  <si>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</si>
  <si>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</si>
  <si>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</si>
  <si>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</si>
  <si>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</si>
  <si>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</si>
  <si>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</si>
  <si>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</si>
  <si>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</si>
  <si>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</si>
  <si>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</si>
  <si>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</si>
  <si>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</si>
  <si>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</si>
  <si>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</si>
  <si>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</si>
  <si>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</si>
  <si>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</si>
  <si>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</si>
  <si>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</si>
  <si>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</si>
  <si>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</si>
  <si>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</si>
  <si>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</si>
  <si>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</si>
  <si>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</si>
  <si>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</si>
  <si>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</si>
  <si>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</si>
  <si>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</si>
  <si>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</si>
  <si>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</si>
  <si>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</si>
  <si>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</si>
  <si>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</si>
  <si>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</si>
  <si>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</si>
  <si>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</si>
  <si>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</si>
  <si>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</si>
  <si>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</si>
  <si>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</si>
  <si>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</si>
  <si>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</si>
  <si>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</si>
  <si>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</si>
  <si>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</si>
  <si>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</si>
  <si>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</si>
  <si>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</si>
  <si>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</si>
  <si>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</si>
  <si>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</si>
  <si>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</si>
  <si>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</si>
  <si>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</si>
  <si>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</si>
  <si>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</si>
  <si>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</si>
  <si>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</si>
  <si>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</si>
  <si>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</si>
  <si>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</si>
  <si>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</si>
  <si>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</si>
  <si>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</si>
  <si>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</si>
  <si>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</si>
  <si>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</si>
  <si>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</si>
  <si>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</si>
  <si>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</si>
  <si>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</si>
  <si>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</si>
  <si>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</si>
  <si>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</si>
  <si>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</si>
  <si>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</si>
  <si>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</si>
  <si>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</si>
  <si>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</si>
  <si>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</si>
  <si>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</si>
  <si>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</si>
  <si>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</si>
  <si>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</si>
  <si>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</si>
  <si>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</si>
  <si>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</si>
  <si>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</si>
  <si>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</si>
  <si>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</si>
  <si>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</si>
  <si>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</si>
  <si>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</si>
  <si>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</si>
  <si>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</si>
  <si>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</si>
  <si>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</si>
  <si>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</si>
  <si>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</si>
  <si>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</si>
  <si>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</si>
  <si>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</si>
  <si>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</si>
  <si>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</si>
  <si>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</si>
  <si>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</si>
  <si>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</si>
  <si>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</si>
  <si>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</si>
  <si>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</si>
  <si>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</si>
  <si>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</si>
  <si>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</si>
  <si>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</si>
  <si>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</si>
  <si>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</si>
  <si>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</si>
  <si>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</si>
  <si>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</si>
  <si>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</si>
  <si>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</si>
  <si>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</si>
  <si>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</si>
  <si>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</si>
  <si>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</si>
  <si>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</si>
  <si>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</si>
  <si>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</si>
  <si>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</si>
  <si>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</si>
  <si>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</si>
  <si>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</si>
  <si>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</si>
  <si>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</si>
  <si>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</si>
  <si>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</si>
  <si>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</si>
  <si>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</si>
  <si>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</si>
  <si>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</si>
  <si>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</si>
  <si>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</si>
  <si>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</si>
  <si>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</si>
  <si>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</si>
  <si>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</si>
  <si>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</si>
  <si>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</si>
  <si>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</si>
  <si>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</si>
  <si>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</si>
  <si>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</si>
  <si>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</si>
  <si>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</si>
  <si>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</si>
  <si>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</si>
  <si>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</si>
  <si>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</si>
  <si>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</si>
  <si>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</si>
  <si>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</si>
  <si>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</si>
  <si>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</si>
  <si>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</si>
  <si>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</si>
  <si>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</si>
  <si>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</si>
  <si>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</si>
  <si>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</si>
  <si>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</si>
  <si>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</si>
  <si>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</si>
  <si>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</si>
  <si>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</si>
  <si>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</si>
  <si>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</si>
  <si>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</si>
  <si>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</si>
  <si>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</si>
  <si>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</si>
  <si>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</si>
  <si>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</si>
  <si>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</si>
  <si>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</si>
  <si>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</si>
  <si>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</si>
  <si>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</si>
  <si>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</si>
  <si>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</si>
  <si>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</si>
  <si>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</si>
  <si>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</si>
  <si>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</si>
  <si>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</si>
  <si>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</si>
  <si>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</si>
  <si>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</si>
  <si>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</si>
  <si>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</si>
  <si>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</si>
  <si>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</si>
  <si>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</si>
  <si>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</si>
  <si>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</si>
  <si>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</si>
  <si>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</si>
  <si>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</si>
  <si>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</si>
  <si>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</si>
  <si>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</si>
  <si>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</si>
  <si>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</si>
  <si>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</si>
  <si>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</si>
  <si>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</si>
  <si>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</si>
  <si>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</si>
  <si>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</si>
  <si>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</si>
  <si>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</si>
  <si>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</si>
  <si>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</si>
  <si>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</si>
  <si>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</si>
  <si>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</si>
  <si>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</si>
  <si>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</si>
  <si>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</si>
  <si>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</si>
  <si>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</si>
  <si>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</si>
  <si>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</si>
  <si>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</si>
  <si>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</si>
  <si>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</si>
  <si>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</si>
  <si>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</si>
  <si>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</si>
  <si>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</si>
  <si>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</si>
  <si>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</si>
  <si>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</si>
  <si>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</si>
  <si>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</si>
  <si>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</si>
  <si>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</si>
  <si>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</si>
  <si>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</si>
  <si>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</si>
  <si>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</si>
  <si>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</si>
  <si>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</si>
  <si>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</si>
  <si>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</si>
  <si>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</si>
  <si>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</si>
  <si>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</si>
  <si>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</si>
  <si>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</si>
  <si>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</si>
  <si>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</si>
  <si>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</si>
  <si>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</si>
  <si>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</si>
  <si>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</si>
  <si>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</si>
  <si>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</si>
  <si>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</si>
  <si>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</si>
  <si>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</si>
  <si>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</si>
  <si>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</si>
  <si>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</si>
  <si>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</si>
  <si>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</si>
  <si>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</si>
  <si>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</si>
  <si>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</si>
  <si>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</si>
  <si>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</si>
  <si>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</si>
  <si>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</si>
  <si>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</si>
  <si>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</si>
  <si>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</si>
  <si>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</si>
  <si>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</si>
  <si>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</si>
  <si>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</si>
  <si>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</si>
  <si>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</si>
  <si>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</si>
  <si>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</si>
  <si>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</si>
  <si>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</si>
  <si>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</si>
  <si>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</si>
  <si>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</si>
  <si>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</si>
  <si>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</si>
  <si>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</si>
  <si>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</si>
  <si>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</si>
  <si>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</si>
  <si>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</si>
  <si>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</si>
  <si>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</si>
  <si>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</si>
  <si>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</si>
  <si>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</si>
  <si>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</si>
  <si>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</si>
  <si>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</si>
  <si>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</si>
  <si>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</si>
  <si>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</si>
  <si>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</si>
  <si>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</si>
  <si>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</si>
  <si>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</si>
  <si>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</si>
  <si>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</si>
  <si>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</si>
  <si>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</si>
  <si>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</si>
  <si>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</si>
  <si>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</si>
  <si>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</si>
  <si>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</si>
  <si>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</si>
  <si>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</si>
  <si>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</si>
  <si>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</si>
  <si>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</si>
  <si>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</si>
  <si>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</si>
  <si>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</si>
  <si>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</si>
  <si>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</si>
  <si>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</si>
  <si>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</si>
  <si>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</si>
  <si>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</si>
  <si>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</si>
  <si>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</si>
  <si>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</si>
  <si>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</si>
  <si>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</si>
  <si>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</si>
  <si>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</si>
  <si>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</si>
  <si>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</si>
  <si>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</si>
  <si>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</si>
  <si>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</si>
  <si>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</si>
  <si>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</si>
  <si>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</si>
  <si>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</si>
  <si>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</si>
  <si>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</si>
  <si>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</si>
  <si>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</si>
  <si>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</si>
  <si>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</si>
  <si>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</si>
  <si>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</si>
  <si>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</si>
  <si>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</si>
  <si>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</si>
  <si>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</si>
  <si>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</si>
  <si>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</si>
  <si>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</si>
  <si>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</si>
  <si>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</si>
  <si>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</si>
  <si>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</si>
  <si>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</si>
  <si>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</si>
  <si>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</si>
  <si>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</si>
  <si>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</si>
  <si>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</si>
  <si>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</si>
  <si>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</si>
  <si>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</si>
  <si>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</si>
  <si>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</si>
  <si>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</si>
  <si>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</si>
  <si>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</si>
  <si>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</si>
  <si>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</si>
  <si>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</si>
  <si>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</si>
  <si>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</si>
  <si>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</si>
  <si>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</si>
  <si>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</si>
  <si>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</si>
  <si>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</si>
  <si>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</si>
  <si>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</si>
  <si>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</si>
  <si>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</si>
  <si>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</si>
  <si>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</si>
  <si>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</si>
  <si>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</si>
  <si>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</si>
  <si>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</si>
  <si>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</si>
  <si>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</si>
  <si>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</si>
  <si>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</si>
  <si>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</si>
  <si>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</si>
  <si>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</si>
  <si>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</si>
  <si>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</si>
  <si>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</si>
  <si>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</si>
  <si>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</si>
  <si>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</si>
  <si>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</si>
  <si>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</si>
  <si>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</si>
  <si>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</si>
  <si>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</si>
  <si>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</si>
  <si>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</si>
  <si>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</si>
  <si>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</si>
  <si>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</si>
  <si>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</si>
  <si>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</si>
  <si>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</si>
  <si>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</si>
  <si>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</si>
  <si>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</si>
  <si>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</si>
  <si>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</si>
  <si>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</si>
  <si>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</si>
  <si>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</si>
  <si>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</si>
  <si>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</si>
  <si>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</si>
  <si>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</si>
  <si>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</si>
  <si>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</si>
  <si>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</si>
  <si>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</si>
  <si>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</si>
  <si>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</si>
  <si>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</si>
  <si>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</si>
  <si>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</si>
  <si>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</si>
  <si>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</si>
  <si>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</si>
  <si>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</si>
  <si>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</si>
  <si>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</si>
  <si>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</si>
  <si>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</si>
  <si>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</si>
  <si>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</si>
  <si>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</si>
  <si>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</si>
  <si>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</si>
  <si>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</si>
  <si>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</si>
  <si>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</si>
  <si>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</si>
  <si>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</si>
  <si>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</si>
  <si>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</si>
  <si>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</si>
  <si>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</si>
  <si>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</si>
  <si>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</si>
  <si>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</si>
  <si>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</si>
  <si>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</si>
  <si>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</si>
  <si>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</si>
  <si>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</si>
  <si>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</si>
  <si>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</si>
  <si>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</si>
  <si>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</si>
  <si>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</si>
  <si>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</si>
  <si>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</si>
  <si>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</si>
  <si>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</si>
  <si>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</si>
  <si>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</si>
  <si>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</si>
  <si>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</si>
  <si>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</si>
  <si>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</si>
  <si>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</si>
  <si>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</si>
  <si>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</si>
  <si>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</si>
  <si>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</si>
  <si>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</si>
  <si>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</si>
  <si>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</si>
  <si>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</si>
  <si>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</si>
  <si>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</si>
  <si>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</si>
  <si>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</si>
  <si>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</si>
  <si>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</si>
  <si>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</si>
  <si>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</si>
  <si>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</si>
  <si>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</si>
  <si>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</si>
  <si>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</si>
  <si>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</si>
  <si>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</si>
  <si>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</si>
  <si>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</si>
  <si>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</si>
  <si>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</si>
  <si>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</si>
  <si>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</si>
  <si>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</si>
  <si>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</si>
  <si>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</si>
  <si>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</si>
  <si>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</si>
  <si>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</si>
  <si>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</si>
  <si>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</si>
  <si>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</si>
  <si>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</si>
  <si>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</si>
  <si>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</si>
  <si>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</si>
  <si>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</si>
  <si>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</si>
  <si>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</si>
  <si>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</si>
  <si>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</si>
  <si>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</si>
  <si>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</si>
  <si>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</si>
  <si>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</si>
  <si>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</si>
  <si>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</si>
  <si>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</si>
  <si>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</si>
  <si>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</si>
  <si>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</si>
  <si>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</si>
  <si>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</si>
  <si>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</si>
  <si>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</si>
  <si>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</si>
  <si>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</si>
  <si>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</si>
  <si>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</si>
  <si>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</si>
  <si>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</si>
  <si>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</si>
  <si>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</si>
  <si>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</si>
  <si>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</si>
  <si>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</si>
  <si>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</si>
  <si>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</si>
  <si>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</si>
  <si>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</si>
  <si>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</si>
  <si>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</si>
  <si>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</si>
  <si>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</si>
  <si>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</si>
  <si>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</si>
  <si>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</si>
  <si>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</si>
  <si>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</si>
  <si>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</si>
  <si>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</si>
  <si>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</si>
  <si>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</si>
  <si>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</si>
  <si>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</si>
  <si>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</si>
  <si>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</si>
  <si>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</si>
  <si>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</si>
  <si>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</si>
  <si>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</si>
  <si>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</si>
  <si>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</si>
  <si>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</si>
  <si>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</si>
  <si>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</si>
  <si>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</si>
  <si>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</si>
  <si>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</si>
  <si>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</si>
  <si>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</si>
  <si>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</si>
  <si>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</si>
  <si>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</si>
  <si>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</si>
  <si>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</si>
  <si>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</si>
  <si>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</si>
  <si>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</si>
  <si>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</si>
  <si>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</si>
  <si>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</si>
  <si>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</si>
  <si>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</si>
  <si>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</si>
  <si>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</si>
  <si>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</si>
  <si>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</si>
  <si>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</si>
  <si>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</si>
  <si>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</si>
  <si>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</si>
  <si>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</si>
  <si>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</si>
  <si>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</si>
  <si>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</si>
  <si>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</si>
  <si>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</si>
  <si>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</si>
  <si>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</si>
  <si>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</si>
  <si>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</si>
  <si>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</si>
  <si>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</si>
  <si>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</si>
  <si>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</si>
  <si>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</si>
  <si>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</si>
  <si>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</si>
  <si>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</si>
  <si>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</si>
  <si>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</si>
  <si>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</si>
  <si>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</si>
  <si>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</si>
  <si>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</si>
  <si>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</si>
  <si>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</si>
  <si>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</si>
  <si>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</si>
  <si>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</si>
  <si>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</si>
  <si>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</si>
  <si>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</si>
  <si>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</si>
  <si>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</si>
  <si>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</si>
  <si>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</si>
  <si>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</si>
  <si>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</si>
  <si>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</si>
  <si>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</si>
  <si>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</si>
  <si>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</si>
  <si>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</si>
  <si>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</si>
  <si>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</si>
  <si>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</si>
  <si>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</si>
  <si>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</si>
  <si>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</si>
  <si>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</si>
  <si>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</si>
  <si>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</si>
  <si>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</si>
  <si>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</si>
  <si>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</si>
  <si>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</si>
  <si>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</si>
  <si>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</si>
  <si>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</si>
  <si>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</si>
  <si>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</si>
  <si>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</si>
  <si>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</si>
  <si>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</si>
  <si>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</si>
  <si>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</si>
  <si>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</si>
  <si>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</si>
  <si>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</si>
  <si>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</si>
  <si>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</si>
  <si>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</si>
  <si>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</si>
  <si>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</si>
  <si>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</si>
  <si>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</si>
  <si>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</si>
  <si>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</si>
  <si>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</si>
  <si>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</si>
  <si>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</si>
  <si>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</si>
  <si>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</si>
  <si>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</si>
  <si>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</si>
  <si>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</si>
  <si>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</si>
  <si>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</si>
  <si>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</si>
  <si>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</si>
  <si>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</si>
  <si>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</si>
  <si>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</si>
  <si>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</si>
  <si>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</si>
  <si>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</si>
  <si>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</si>
  <si>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</si>
  <si>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</si>
  <si>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</si>
  <si>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</si>
  <si>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</si>
  <si>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</si>
  <si>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</si>
  <si>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</si>
  <si>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</si>
  <si>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</si>
  <si>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</si>
  <si>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</si>
  <si>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</si>
  <si>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</si>
  <si>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</si>
  <si>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</si>
  <si>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</si>
  <si>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</si>
  <si>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</si>
  <si>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</si>
  <si>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</si>
  <si>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</si>
  <si>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</si>
  <si>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</si>
  <si>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</si>
  <si>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</si>
  <si>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</si>
  <si>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</si>
  <si>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</si>
  <si>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</si>
  <si>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</si>
  <si>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</si>
  <si>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</si>
  <si>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</si>
  <si>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</si>
  <si>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</si>
  <si>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</si>
  <si>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</si>
  <si>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</si>
  <si>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</si>
  <si>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</si>
  <si>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</si>
  <si>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</si>
  <si>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</si>
  <si>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</si>
  <si>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</si>
  <si>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</si>
  <si>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</si>
  <si>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</si>
  <si>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</si>
  <si>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</si>
  <si>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</si>
  <si>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</si>
  <si>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</si>
  <si>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</si>
  <si>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</si>
  <si>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</si>
  <si>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</si>
  <si>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</si>
  <si>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</si>
  <si>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</si>
  <si>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</si>
  <si>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</si>
  <si>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</si>
  <si>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</si>
  <si>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</si>
  <si>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</si>
  <si>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</si>
  <si>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</si>
  <si>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</si>
  <si>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</si>
  <si>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</si>
  <si>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</si>
  <si>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</si>
  <si>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</si>
  <si>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</si>
  <si>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</si>
  <si>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</si>
  <si>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</si>
  <si>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</si>
  <si>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</si>
  <si>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</si>
  <si>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</si>
  <si>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</si>
  <si>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</si>
  <si>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</si>
  <si>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</si>
  <si>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</si>
  <si>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</si>
  <si>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</si>
  <si>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</si>
  <si>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</si>
  <si>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</si>
  <si>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</si>
  <si>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</si>
  <si>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</si>
  <si>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</si>
  <si>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</si>
  <si>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</si>
  <si>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</si>
  <si>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</si>
  <si>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</si>
  <si>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</si>
  <si>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</si>
  <si>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</si>
  <si>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</si>
  <si>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</si>
  <si>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</si>
  <si>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</si>
  <si>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</si>
  <si>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</si>
  <si>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</si>
  <si>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</si>
  <si>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</si>
  <si>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</si>
  <si>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</si>
  <si>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</si>
  <si>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</si>
  <si>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</si>
  <si>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</si>
  <si>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</si>
  <si>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</si>
  <si>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</si>
  <si>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</si>
  <si>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</si>
  <si>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</si>
  <si>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</si>
  <si>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</si>
  <si>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</si>
  <si>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</si>
  <si>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</si>
  <si>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</si>
  <si>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</si>
  <si>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</si>
  <si>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</si>
  <si>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</si>
  <si>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</si>
  <si>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</si>
  <si>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</si>
  <si>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</si>
  <si>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</si>
  <si>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</si>
  <si>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</si>
  <si>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</si>
  <si>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</si>
  <si>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</si>
  <si>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</si>
  <si>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</si>
  <si>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</si>
  <si>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</si>
  <si>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</si>
  <si>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</si>
  <si>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</si>
  <si>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</si>
  <si>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</si>
  <si>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</si>
  <si>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</si>
  <si>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</si>
  <si>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</si>
  <si>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</si>
  <si>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</si>
  <si>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</si>
  <si>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</si>
  <si>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</si>
  <si>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</si>
  <si>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</si>
  <si>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</si>
  <si>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</si>
  <si>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</si>
  <si>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</si>
  <si>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</si>
  <si>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</si>
  <si>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</si>
  <si>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</si>
  <si>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</si>
  <si>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</si>
  <si>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</si>
  <si>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</si>
  <si>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</si>
  <si>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</si>
  <si>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</si>
  <si>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</si>
  <si>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</si>
  <si>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</si>
  <si>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</si>
  <si>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</si>
  <si>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</si>
  <si>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</si>
  <si>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</si>
  <si>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</si>
  <si>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</si>
  <si>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</si>
  <si>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</si>
  <si>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</si>
  <si>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</si>
  <si>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</si>
  <si>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</si>
  <si>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</si>
  <si>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</si>
  <si>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</si>
  <si>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</si>
  <si>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</si>
  <si>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</si>
  <si>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</si>
  <si>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</si>
  <si>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</si>
  <si>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</si>
  <si>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</si>
  <si>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</si>
  <si>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</si>
  <si>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</si>
  <si>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</si>
  <si>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</si>
  <si>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</si>
  <si>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</si>
  <si>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</si>
  <si>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</si>
  <si>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</si>
  <si>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</si>
  <si>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</si>
  <si>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</si>
  <si>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</si>
  <si>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</si>
  <si>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</si>
  <si>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</si>
  <si>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</si>
  <si>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</si>
  <si>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</si>
  <si>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</si>
  <si>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</si>
  <si>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</si>
  <si>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</si>
  <si>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</si>
  <si>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</si>
  <si>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</si>
  <si>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</si>
  <si>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</si>
  <si>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</si>
  <si>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</si>
  <si>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</si>
  <si>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</si>
  <si>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</si>
  <si>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</si>
  <si>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</si>
  <si>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</si>
  <si>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</si>
  <si>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</si>
  <si>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</si>
  <si>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</si>
  <si>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</si>
  <si>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</si>
  <si>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</si>
  <si>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</si>
  <si>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</si>
  <si>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</si>
  <si>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</si>
  <si>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</si>
  <si>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</si>
  <si>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</si>
  <si>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</si>
  <si>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</si>
  <si>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</si>
  <si>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</si>
  <si>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</si>
  <si>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</si>
  <si>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</si>
  <si>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</si>
  <si>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</si>
  <si>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</si>
  <si>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</si>
  <si>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</si>
  <si>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</si>
  <si>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</si>
  <si>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</si>
  <si>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</si>
  <si>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</si>
  <si>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</si>
  <si>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</si>
  <si>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</si>
  <si>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</si>
  <si>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</si>
  <si>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</si>
  <si>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</si>
  <si>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</si>
  <si>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</si>
  <si>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</si>
  <si>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</si>
  <si>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</si>
  <si>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</si>
  <si>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</si>
  <si>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</si>
  <si>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</si>
  <si>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</si>
  <si>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</si>
  <si>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</si>
  <si>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</si>
  <si>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</si>
  <si>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</si>
  <si>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</si>
  <si>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</si>
  <si>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</si>
  <si>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</si>
  <si>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</si>
  <si>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</si>
  <si>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</si>
  <si>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</si>
  <si>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</si>
  <si>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</si>
  <si>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</si>
  <si>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</si>
  <si>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</si>
  <si>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</si>
  <si>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</si>
  <si>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</si>
  <si>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</si>
  <si>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</si>
  <si>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</si>
  <si>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</si>
  <si>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</si>
  <si>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</si>
  <si>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</si>
  <si>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</si>
  <si>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</si>
  <si>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</si>
  <si>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</si>
  <si>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</si>
  <si>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</si>
  <si>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</si>
  <si>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</si>
  <si>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</si>
  <si>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</si>
  <si>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</si>
  <si>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</si>
  <si>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</si>
  <si>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</si>
  <si>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</si>
  <si>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</si>
  <si>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</si>
  <si>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</si>
  <si>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</si>
  <si>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</si>
  <si>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</si>
  <si>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</si>
  <si>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</si>
  <si>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</si>
  <si>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</si>
  <si>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</si>
  <si>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</si>
  <si>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</si>
  <si>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</si>
  <si>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</si>
  <si>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</si>
  <si>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</si>
  <si>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</si>
  <si>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</si>
  <si>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</si>
  <si>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</si>
  <si>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</si>
  <si>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</si>
  <si>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</si>
  <si>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</si>
  <si>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</si>
  <si>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</si>
  <si>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</si>
  <si>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</si>
  <si>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</si>
  <si>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</si>
  <si>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</si>
  <si>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</si>
  <si>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</si>
  <si>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</si>
  <si>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</si>
  <si>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</si>
  <si>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</si>
  <si>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</si>
  <si>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</si>
  <si>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</si>
  <si>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</si>
  <si>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</si>
  <si>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</si>
  <si>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</si>
  <si>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</si>
  <si>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</si>
  <si>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</si>
  <si>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</si>
  <si>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</si>
  <si>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</si>
  <si>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</si>
  <si>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</si>
  <si>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</si>
  <si>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</si>
  <si>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</si>
  <si>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</si>
  <si>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</si>
  <si>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</si>
  <si>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</si>
  <si>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</si>
  <si>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</si>
  <si>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</si>
  <si>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</si>
  <si>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</si>
  <si>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</si>
  <si>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</si>
  <si>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</si>
  <si>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</si>
  <si>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</si>
  <si>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</si>
  <si>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</si>
  <si>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</si>
  <si>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</si>
  <si>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</si>
  <si>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</si>
  <si>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</si>
  <si>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</si>
  <si>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</si>
  <si>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</si>
  <si>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</si>
  <si>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</si>
  <si>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</si>
  <si>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</si>
  <si>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</si>
  <si>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</si>
  <si>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</si>
  <si>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</si>
  <si>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</si>
  <si>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</si>
  <si>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</si>
  <si>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</si>
  <si>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</si>
  <si>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</si>
  <si>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</si>
  <si>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</si>
  <si>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</si>
  <si>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</si>
  <si>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</si>
  <si>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</si>
  <si>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</si>
  <si>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</si>
  <si>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</si>
  <si>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</si>
  <si>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</si>
  <si>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</si>
  <si>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</si>
  <si>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</si>
  <si>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</si>
  <si>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</si>
  <si>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</si>
  <si>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</si>
  <si>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</si>
  <si>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</si>
  <si>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</si>
  <si>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</si>
  <si>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</si>
  <si>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</si>
  <si>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</si>
  <si>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</si>
  <si>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</si>
  <si>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</si>
  <si>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</si>
  <si>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</si>
  <si>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</si>
  <si>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</si>
  <si>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</si>
  <si>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</si>
  <si>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</si>
  <si>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</si>
  <si>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</si>
  <si>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</si>
  <si>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</si>
  <si>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</si>
  <si>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</si>
  <si>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</si>
  <si>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</si>
  <si>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</si>
  <si>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</si>
  <si>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</si>
  <si>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</si>
  <si>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</si>
  <si>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</si>
  <si>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</si>
  <si>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</si>
  <si>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</si>
  <si>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</si>
  <si>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</si>
  <si>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</si>
  <si>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</si>
  <si>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</si>
  <si>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</si>
  <si>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</si>
  <si>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</si>
  <si>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</si>
  <si>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</si>
  <si>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</si>
  <si>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</si>
  <si>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</si>
  <si>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</si>
  <si>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</si>
  <si>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</si>
  <si>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</si>
  <si>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</si>
  <si>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</si>
  <si>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</si>
  <si>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</si>
  <si>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</si>
  <si>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</si>
  <si>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</si>
  <si>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</si>
  <si>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</si>
  <si>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</si>
  <si>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</si>
  <si>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</si>
  <si>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</si>
  <si>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</si>
  <si>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</si>
  <si>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</si>
  <si>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</si>
  <si>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</si>
  <si>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</si>
  <si>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</si>
  <si>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</si>
  <si>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</si>
  <si>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</si>
  <si>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</si>
  <si>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</si>
  <si>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</si>
  <si>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</si>
  <si>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</si>
  <si>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</si>
  <si>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</si>
  <si>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</si>
  <si>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</si>
  <si>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</si>
  <si>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</si>
  <si>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</si>
  <si>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</si>
  <si>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</si>
  <si>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</si>
  <si>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</si>
  <si>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</si>
  <si>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</si>
  <si>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</si>
  <si>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</si>
  <si>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</si>
  <si>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</si>
  <si>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</si>
  <si>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</si>
  <si>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</si>
  <si>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</si>
  <si>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</si>
  <si>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</si>
  <si>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</si>
  <si>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</si>
  <si>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</si>
  <si>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</si>
  <si>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</si>
  <si>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</si>
  <si>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</si>
  <si>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</si>
  <si>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</si>
  <si>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</si>
  <si>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</si>
  <si>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</si>
  <si>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</si>
  <si>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</si>
  <si>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</si>
  <si>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</si>
  <si>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</si>
  <si>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</si>
  <si>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</si>
  <si>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</si>
  <si>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</si>
  <si>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</si>
  <si>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</si>
  <si>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</si>
  <si>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</si>
  <si>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</si>
  <si>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</si>
  <si>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</si>
  <si>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</si>
  <si>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</si>
  <si>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</si>
  <si>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</si>
  <si>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</si>
  <si>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</si>
  <si>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</si>
  <si>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</si>
  <si>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</si>
  <si>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</si>
  <si>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</si>
  <si>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</si>
  <si>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</si>
  <si>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</si>
  <si>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</si>
  <si>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</si>
  <si>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</si>
  <si>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</si>
  <si>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</si>
  <si>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</si>
  <si>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</si>
  <si>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</si>
  <si>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</si>
  <si>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</si>
  <si>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</si>
  <si>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</si>
  <si>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</si>
  <si>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</si>
  <si>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</si>
  <si>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</si>
  <si>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</si>
  <si>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</si>
  <si>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</si>
  <si>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</si>
  <si>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</si>
  <si>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</si>
  <si>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</si>
  <si>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</si>
  <si>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</si>
  <si>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</si>
  <si>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</si>
  <si>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</si>
  <si>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</si>
  <si>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</si>
  <si>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</si>
  <si>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</si>
  <si>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</si>
  <si>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</si>
  <si>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</si>
  <si>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</si>
  <si>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</si>
  <si>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</si>
  <si>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</si>
  <si>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</si>
  <si>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</si>
  <si>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</si>
  <si>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</si>
  <si>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</si>
  <si>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</si>
  <si>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</si>
  <si>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</si>
  <si>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</si>
  <si>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</si>
  <si>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</si>
  <si>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</si>
  <si>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</si>
  <si>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</si>
  <si>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</si>
  <si>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</si>
  <si>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</si>
  <si>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</si>
  <si>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</si>
  <si>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</si>
  <si>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</si>
  <si>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</si>
  <si>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</si>
  <si>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</si>
  <si>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</si>
  <si>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</si>
  <si>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</si>
  <si>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</si>
  <si>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</si>
  <si>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</si>
  <si>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</si>
  <si>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</si>
  <si>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</si>
  <si>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</si>
  <si>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</si>
  <si>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</si>
  <si>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</si>
  <si>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</si>
  <si>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</si>
  <si>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</si>
  <si>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</si>
  <si>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</si>
  <si>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</si>
  <si>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</si>
  <si>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</si>
  <si>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</si>
  <si>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</si>
  <si>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</si>
  <si>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</si>
  <si>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</si>
  <si>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</si>
  <si>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</si>
  <si>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</si>
  <si>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</si>
  <si>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</si>
  <si>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</si>
  <si>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</si>
  <si>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</si>
  <si>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</si>
  <si>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</si>
  <si>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</si>
  <si>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</si>
  <si>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</si>
  <si>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</si>
  <si>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</si>
  <si>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</si>
  <si>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</si>
  <si>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</si>
  <si>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</si>
  <si>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</si>
  <si>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</si>
  <si>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</si>
  <si>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</si>
  <si>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</si>
  <si>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</si>
  <si>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</si>
  <si>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</si>
  <si>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</si>
  <si>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</si>
  <si>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</si>
  <si>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</si>
  <si>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</si>
  <si>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</si>
  <si>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</si>
  <si>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</si>
  <si>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</si>
  <si>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</si>
  <si>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</si>
  <si>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</si>
  <si>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</si>
  <si>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</si>
  <si>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</si>
  <si>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</si>
  <si>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</si>
  <si>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</si>
  <si>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</si>
  <si>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</si>
  <si>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</si>
  <si>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</si>
  <si>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</si>
  <si>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</si>
  <si>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</si>
  <si>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</si>
  <si>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</si>
  <si>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</si>
  <si>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</si>
  <si>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</si>
  <si>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</si>
  <si>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</si>
  <si>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</si>
  <si>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</si>
  <si>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</si>
  <si>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</si>
  <si>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</si>
  <si>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</si>
  <si>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</si>
  <si>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</si>
  <si>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</si>
  <si>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</si>
  <si>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</si>
  <si>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</si>
  <si>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</si>
  <si>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</si>
  <si>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</si>
  <si>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</si>
  <si>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</si>
  <si>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</si>
  <si>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</si>
  <si>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</si>
  <si>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</si>
  <si>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</si>
  <si>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</si>
  <si>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</si>
  <si>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</si>
  <si>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</si>
  <si>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</si>
  <si>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</si>
  <si>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</si>
  <si>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</si>
  <si>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</si>
  <si>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</si>
  <si>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</si>
  <si>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</si>
  <si>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</si>
  <si>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</si>
  <si>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</si>
  <si>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</si>
  <si>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</si>
  <si>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</si>
  <si>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</si>
  <si>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</si>
  <si>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</si>
  <si>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</si>
  <si>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</si>
  <si>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</si>
  <si>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</si>
  <si>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</si>
  <si>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</si>
  <si>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</si>
  <si>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</si>
  <si>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</si>
  <si>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</si>
  <si>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</si>
  <si>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</si>
  <si>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</si>
  <si>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</si>
  <si>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</si>
  <si>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</si>
  <si>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</si>
  <si>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</si>
  <si>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</si>
  <si>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</si>
  <si>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</si>
  <si>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</si>
  <si>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</si>
  <si>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</si>
  <si>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</si>
  <si>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</si>
  <si>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</si>
  <si>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</si>
  <si>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</si>
  <si>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</si>
  <si>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</si>
  <si>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</si>
  <si>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</si>
  <si>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</si>
  <si>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</si>
  <si>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</si>
  <si>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</si>
  <si>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</si>
  <si>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</si>
  <si>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</si>
  <si>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</si>
  <si>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</si>
  <si>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</si>
  <si>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</si>
  <si>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</si>
  <si>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</si>
  <si>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</si>
  <si>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</si>
  <si>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</si>
  <si>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</si>
  <si>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</si>
  <si>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</si>
  <si>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</si>
  <si>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</si>
  <si>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</si>
  <si>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</si>
  <si>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</si>
  <si>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</si>
  <si>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</si>
  <si>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</si>
  <si>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</si>
  <si>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</si>
  <si>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</si>
  <si>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</si>
  <si>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</si>
  <si>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</si>
  <si>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</si>
  <si>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</si>
  <si>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</si>
  <si>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</si>
  <si>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</si>
  <si>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</si>
  <si>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</si>
  <si>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</si>
  <si>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</si>
  <si>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</si>
  <si>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</si>
  <si>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</si>
  <si>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</si>
  <si>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</si>
  <si>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</si>
  <si>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</si>
  <si>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</si>
  <si>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</si>
  <si>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</si>
  <si>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</si>
  <si>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</si>
  <si>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</si>
  <si>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</si>
  <si>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</si>
  <si>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</si>
  <si>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</si>
  <si>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</si>
  <si>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</si>
  <si>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</si>
  <si>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</si>
  <si>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</si>
  <si>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</si>
  <si>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</si>
  <si>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</si>
  <si>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</si>
  <si>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</si>
  <si>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</si>
  <si>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</si>
  <si>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</si>
  <si>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</si>
  <si>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</si>
  <si>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</si>
  <si>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</si>
  <si>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</si>
  <si>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</si>
  <si>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</si>
  <si>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</si>
  <si>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</si>
  <si>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</si>
  <si>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</si>
  <si>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</si>
  <si>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</si>
  <si>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</si>
  <si>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</si>
  <si>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</si>
  <si>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</si>
  <si>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</si>
  <si>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</si>
  <si>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</si>
  <si>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</si>
  <si>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</si>
  <si>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</si>
  <si>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</si>
  <si>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</si>
  <si>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</si>
  <si>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</si>
  <si>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</si>
  <si>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</si>
  <si>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</si>
  <si>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</si>
  <si>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</si>
  <si>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</si>
  <si>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</si>
  <si>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</si>
  <si>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</si>
  <si>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</si>
  <si>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</si>
  <si>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</si>
  <si>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</si>
  <si>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</si>
  <si>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</si>
  <si>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</si>
  <si>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</si>
  <si>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</si>
  <si>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</si>
  <si>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</si>
  <si>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</si>
  <si>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</si>
  <si>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</si>
  <si>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</si>
  <si>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</si>
  <si>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</si>
  <si>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</si>
  <si>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</si>
  <si>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</si>
  <si>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</si>
  <si>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</si>
  <si>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</si>
  <si>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</si>
  <si>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</si>
  <si>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</si>
  <si>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</si>
  <si>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</si>
  <si>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</si>
  <si>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</si>
  <si>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</si>
  <si>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</si>
  <si>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</si>
  <si>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</si>
  <si>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</si>
  <si>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</si>
  <si>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</si>
  <si>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</si>
  <si>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</si>
  <si>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</si>
  <si>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</si>
  <si>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</si>
  <si>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</si>
  <si>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</si>
  <si>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</si>
  <si>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</si>
  <si>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</si>
  <si>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</si>
  <si>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</si>
  <si>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</si>
  <si>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</si>
  <si>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</si>
  <si>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</si>
  <si>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</si>
  <si>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</si>
  <si>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</si>
  <si>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</si>
  <si>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</si>
  <si>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</si>
  <si>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</si>
  <si>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</si>
  <si>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</si>
  <si>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</si>
  <si>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</si>
  <si>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</si>
  <si>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</si>
  <si>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</si>
  <si>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</si>
  <si>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</si>
  <si>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</si>
  <si>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</si>
  <si>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</si>
  <si>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</si>
  <si>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</si>
  <si>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</si>
  <si>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</si>
  <si>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</si>
  <si>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</si>
  <si>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</si>
  <si>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</si>
  <si>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</si>
  <si>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</si>
  <si>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</si>
  <si>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</si>
  <si>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</si>
  <si>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</si>
  <si>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</si>
  <si>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</si>
  <si>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</si>
  <si>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</si>
  <si>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</si>
  <si>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</si>
  <si>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</si>
  <si>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</si>
  <si>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</si>
  <si>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</si>
  <si>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</si>
  <si>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</si>
  <si>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</si>
  <si>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</si>
  <si>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</si>
  <si>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</si>
  <si>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</si>
  <si>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</si>
  <si>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</si>
  <si>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</si>
  <si>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</si>
  <si>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</si>
  <si>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</si>
  <si>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</si>
  <si>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</si>
  <si>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</si>
  <si>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</si>
  <si>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</si>
  <si>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</si>
  <si>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</si>
  <si>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</si>
  <si>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</si>
  <si>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</si>
  <si>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</si>
  <si>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</si>
  <si>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</si>
  <si>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</si>
  <si>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</si>
  <si>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</si>
  <si>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</si>
  <si>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</si>
  <si>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</si>
  <si>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</si>
  <si>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</si>
  <si>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</si>
  <si>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</si>
  <si>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</si>
  <si>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</si>
  <si>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</si>
  <si>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</si>
  <si>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</si>
  <si>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</si>
  <si>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</si>
  <si>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</si>
  <si>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</si>
  <si>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</si>
  <si>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</si>
  <si>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</si>
  <si>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</si>
  <si>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</si>
  <si>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</si>
  <si>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</si>
  <si>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</si>
  <si>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</si>
  <si>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</si>
  <si>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</si>
  <si>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</si>
  <si>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</si>
  <si>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</si>
  <si>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</si>
  <si>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</si>
  <si>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</si>
  <si>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</si>
  <si>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</si>
  <si>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</si>
  <si>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</si>
  <si>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</si>
  <si>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</si>
  <si>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</si>
  <si>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</si>
  <si>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</si>
  <si>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</si>
  <si>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</si>
  <si>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</si>
  <si>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</si>
  <si>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</si>
  <si>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</si>
  <si>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</si>
  <si>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</si>
  <si>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</si>
  <si>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</si>
  <si>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</si>
  <si>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</si>
  <si>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</si>
  <si>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</si>
  <si>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</si>
  <si>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</si>
  <si>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</si>
  <si>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</si>
  <si>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</si>
  <si>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</si>
  <si>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</si>
  <si>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</si>
  <si>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</si>
  <si>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</si>
  <si>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</si>
  <si>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</si>
  <si>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</si>
  <si>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</si>
  <si>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</si>
  <si>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</si>
  <si>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</si>
  <si>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</si>
  <si>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</si>
  <si>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</si>
  <si>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</si>
  <si>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</si>
  <si>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</si>
  <si>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</si>
  <si>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</si>
  <si>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</si>
  <si>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</si>
  <si>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</si>
  <si>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</si>
  <si>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</si>
  <si>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</si>
  <si>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</si>
  <si>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</si>
  <si>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</si>
  <si>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</si>
  <si>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</si>
  <si>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</si>
  <si>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</si>
  <si>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</si>
  <si>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</si>
  <si>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</si>
  <si>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</si>
  <si>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</si>
  <si>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</si>
  <si>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</si>
  <si>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</si>
  <si>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</si>
  <si>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</si>
  <si>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</si>
  <si>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</si>
  <si>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</si>
  <si>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</si>
  <si>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</si>
  <si>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</si>
  <si>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</si>
  <si>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</si>
  <si>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</si>
  <si>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</si>
  <si>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</si>
  <si>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</si>
  <si>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</si>
  <si>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</si>
  <si>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</si>
  <si>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</si>
  <si>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</si>
  <si>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</si>
  <si>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</si>
  <si>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</si>
  <si>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</si>
  <si>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</si>
  <si>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</si>
  <si>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</si>
  <si>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</si>
  <si>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</si>
  <si>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</si>
  <si>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</si>
  <si>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</si>
  <si>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</si>
  <si>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</si>
  <si>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</si>
  <si>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</si>
  <si>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</si>
  <si>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</si>
  <si>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</si>
  <si>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</si>
  <si>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</si>
  <si>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</si>
  <si>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</si>
  <si>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</si>
  <si>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</si>
  <si>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</si>
  <si>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</si>
  <si>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</si>
  <si>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</si>
  <si>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</si>
  <si>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</si>
  <si>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</si>
  <si>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</si>
  <si>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</si>
  <si>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</si>
  <si>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</si>
  <si>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</si>
  <si>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</si>
  <si>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</si>
  <si>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</si>
  <si>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</si>
  <si>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</si>
  <si>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</si>
  <si>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</si>
  <si>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</si>
  <si>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</si>
  <si>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</si>
  <si>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</si>
  <si>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</si>
  <si>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</si>
  <si>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</si>
  <si>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</si>
  <si>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</si>
  <si>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</si>
  <si>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</si>
  <si>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</si>
  <si>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</si>
  <si>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</si>
  <si>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</si>
  <si>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</si>
  <si>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</si>
  <si>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</si>
  <si>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</si>
  <si>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</si>
  <si>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</si>
  <si>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</si>
  <si>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</si>
  <si>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</si>
  <si>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</si>
  <si>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</si>
  <si>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</si>
  <si>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</si>
  <si>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</si>
  <si>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</si>
  <si>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</si>
  <si>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</si>
  <si>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</si>
  <si>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</si>
  <si>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</si>
  <si>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</si>
  <si>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</si>
  <si>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</si>
  <si>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</si>
  <si>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</si>
  <si>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</si>
  <si>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</si>
  <si>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</si>
  <si>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</si>
  <si>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</si>
  <si>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</si>
  <si>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</si>
  <si>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</si>
  <si>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</si>
  <si>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</si>
  <si>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</si>
  <si>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</si>
  <si>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</si>
  <si>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</si>
  <si>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</si>
  <si>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</si>
  <si>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</si>
  <si>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</si>
  <si>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</si>
  <si>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</si>
  <si>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</si>
  <si>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</si>
  <si>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</si>
  <si>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</si>
  <si>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</si>
  <si>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</si>
  <si>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</si>
  <si>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</si>
  <si>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</si>
  <si>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</si>
  <si>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</si>
  <si>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</si>
  <si>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</si>
  <si>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</si>
  <si>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</si>
  <si>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</si>
  <si>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</si>
  <si>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</si>
  <si>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</si>
  <si>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</si>
  <si>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</si>
  <si>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</si>
  <si>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</si>
  <si>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</si>
  <si>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</si>
  <si>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</si>
  <si>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</si>
  <si>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</si>
  <si>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</si>
  <si>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</si>
  <si>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</si>
  <si>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</si>
  <si>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</si>
  <si>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</si>
  <si>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</si>
  <si>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</si>
  <si>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</si>
  <si>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</si>
  <si>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</si>
  <si>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</si>
  <si>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</si>
  <si>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</si>
  <si>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</si>
  <si>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</si>
  <si>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</si>
  <si>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</si>
  <si>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</si>
  <si>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</si>
  <si>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</si>
  <si>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</si>
  <si>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</si>
  <si>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</si>
  <si>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</si>
  <si>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</si>
  <si>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</si>
  <si>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</si>
  <si>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</si>
  <si>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</si>
  <si>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</si>
  <si>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</si>
  <si>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</si>
  <si>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</si>
  <si>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</si>
  <si>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</si>
  <si>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</si>
  <si>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</si>
  <si>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</si>
  <si>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</si>
  <si>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</si>
  <si>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</si>
  <si>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</si>
  <si>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</si>
  <si>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</si>
  <si>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</si>
  <si>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</si>
  <si>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</si>
  <si>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</si>
  <si>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</si>
  <si>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</si>
  <si>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</si>
  <si>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</si>
  <si>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</si>
  <si>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</si>
  <si>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</si>
  <si>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</si>
  <si>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</si>
  <si>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</si>
  <si>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</si>
  <si>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</si>
  <si>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</si>
  <si>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</si>
  <si>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</si>
  <si>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</si>
  <si>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</si>
  <si>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</si>
  <si>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</si>
  <si>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</si>
  <si>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</si>
  <si>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</si>
  <si>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</si>
  <si>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</si>
  <si>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</si>
  <si>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</si>
  <si>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</si>
  <si>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</si>
  <si>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</si>
  <si>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</si>
  <si>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</si>
  <si>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</si>
  <si>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</si>
  <si>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</si>
  <si>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</si>
  <si>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</si>
  <si>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</si>
  <si>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</si>
  <si>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</si>
  <si>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</si>
  <si>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</si>
  <si>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</si>
  <si>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</si>
  <si>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</si>
  <si>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</si>
  <si>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</si>
  <si>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</si>
  <si>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</si>
  <si>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</si>
  <si>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</si>
  <si>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</si>
  <si>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</si>
  <si>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</si>
  <si>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</si>
  <si>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</si>
  <si>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</si>
  <si>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</si>
  <si>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</si>
  <si>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</si>
  <si>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</si>
  <si>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</si>
  <si>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</si>
  <si>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</si>
  <si>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</si>
  <si>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</si>
  <si>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</si>
  <si>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</si>
  <si>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</si>
  <si>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</si>
  <si>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</si>
  <si>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</si>
  <si>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</si>
  <si>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</si>
  <si>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</si>
  <si>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</si>
  <si>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</si>
  <si>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</si>
  <si>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</si>
  <si>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</si>
  <si>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</si>
  <si>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</si>
  <si>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</si>
  <si>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</si>
  <si>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</si>
  <si>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</si>
  <si>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</si>
  <si>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</si>
  <si>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</si>
  <si>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</si>
  <si>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</si>
  <si>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</si>
  <si>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</si>
  <si>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</si>
  <si>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</si>
  <si>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</si>
  <si>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</si>
  <si>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</si>
  <si>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</si>
  <si>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</si>
  <si>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</si>
  <si>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</si>
  <si>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</si>
  <si>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</si>
  <si>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</si>
  <si>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</si>
  <si>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</si>
  <si>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</si>
  <si>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</si>
  <si>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</si>
  <si>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</si>
  <si>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</si>
  <si>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</si>
  <si>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</si>
  <si>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</si>
  <si>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</si>
  <si>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</si>
  <si>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</si>
  <si>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</si>
  <si>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</si>
  <si>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</si>
  <si>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</si>
  <si>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</si>
  <si>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</si>
  <si>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</si>
  <si>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</si>
  <si>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</si>
  <si>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</si>
  <si>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</si>
  <si>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</si>
  <si>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</si>
  <si>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</si>
  <si>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</si>
  <si>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</si>
  <si>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</si>
  <si>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</si>
  <si>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</si>
  <si>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</si>
  <si>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</si>
  <si>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</si>
  <si>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</si>
  <si>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</si>
  <si>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</si>
  <si>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</si>
  <si>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</si>
  <si>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</si>
  <si>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</si>
  <si>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</si>
  <si>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</si>
  <si>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</si>
  <si>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</si>
  <si>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</si>
  <si>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</si>
  <si>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</si>
  <si>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</si>
  <si>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</si>
  <si>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</si>
  <si>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</si>
  <si>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</si>
  <si>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</si>
  <si>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</si>
  <si>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</si>
  <si>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</si>
  <si>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</si>
  <si>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</si>
  <si>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</si>
  <si>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</si>
  <si>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</si>
  <si>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</si>
  <si>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</si>
  <si>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</si>
  <si>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</si>
  <si>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</si>
  <si>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</si>
  <si>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</si>
  <si>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</si>
  <si>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</si>
  <si>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</si>
  <si>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</si>
  <si>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</si>
  <si>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</si>
  <si>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</si>
  <si>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</si>
  <si>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</si>
  <si>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</si>
  <si>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</si>
  <si>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</si>
  <si>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</si>
  <si>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</si>
  <si>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</si>
  <si>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</si>
  <si>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</si>
  <si>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</si>
  <si>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</si>
  <si>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</si>
  <si>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</si>
  <si>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</si>
  <si>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</si>
  <si>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</si>
  <si>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</si>
  <si>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</si>
  <si>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</si>
  <si>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</si>
  <si>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</si>
  <si>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</si>
  <si>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</si>
  <si>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</si>
  <si>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</si>
  <si>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</si>
  <si>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</si>
  <si>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</si>
  <si>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</si>
  <si>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</si>
  <si>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</si>
  <si>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</si>
  <si>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</si>
  <si>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</si>
  <si>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</si>
  <si>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</si>
  <si>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</si>
  <si>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</si>
  <si>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</si>
  <si>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</si>
  <si>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</si>
  <si>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</si>
  <si>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</si>
  <si>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</si>
  <si>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</si>
  <si>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</si>
  <si>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</si>
  <si>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</si>
  <si>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</si>
  <si>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</si>
  <si>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</si>
  <si>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</si>
  <si>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</si>
  <si>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</si>
  <si>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</si>
  <si>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</si>
  <si>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</si>
  <si>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</si>
  <si>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</si>
  <si>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</si>
  <si>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</si>
  <si>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</si>
  <si>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</si>
  <si>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</si>
  <si>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</si>
  <si>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</si>
  <si>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</si>
  <si>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</si>
  <si>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</si>
  <si>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</si>
  <si>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</si>
  <si>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</si>
  <si>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</si>
  <si>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</si>
  <si>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</si>
  <si>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</si>
  <si>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</si>
  <si>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</si>
  <si>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</si>
  <si>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</si>
  <si>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</si>
  <si>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</si>
  <si>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</si>
  <si>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</si>
  <si>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</si>
  <si>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</si>
  <si>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</si>
  <si>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</si>
  <si>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</si>
  <si>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</si>
  <si>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</si>
  <si>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</si>
  <si>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</si>
  <si>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</si>
  <si>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</si>
  <si>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</si>
  <si>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</si>
  <si>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</si>
  <si>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</si>
  <si>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</si>
  <si>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</si>
  <si>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</si>
  <si>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</si>
  <si>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</si>
  <si>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</si>
  <si>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</si>
  <si>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</si>
  <si>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</si>
  <si>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</si>
  <si>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</si>
  <si>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</si>
  <si>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</si>
  <si>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</si>
  <si>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</si>
  <si>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</si>
  <si>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</si>
  <si>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</si>
  <si>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</si>
  <si>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</si>
  <si>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</si>
  <si>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</si>
  <si>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</si>
  <si>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</si>
  <si>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</si>
  <si>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</si>
  <si>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</si>
  <si>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</si>
  <si>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</si>
  <si>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</si>
  <si>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</si>
  <si>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</si>
  <si>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</si>
  <si>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</si>
  <si>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</si>
  <si>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</si>
  <si>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</si>
  <si>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</si>
  <si>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</si>
  <si>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</si>
  <si>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</si>
  <si>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</si>
  <si>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</si>
  <si>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</si>
  <si>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</si>
  <si>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</si>
  <si>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</si>
  <si>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</si>
  <si>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</si>
  <si>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</si>
  <si>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</si>
  <si>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</si>
  <si>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</si>
  <si>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</si>
  <si>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</si>
  <si>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</si>
  <si>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</si>
  <si>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</si>
  <si>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</si>
  <si>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</si>
  <si>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</si>
  <si>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</si>
  <si>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</si>
  <si>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</si>
  <si>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</si>
  <si>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</si>
  <si>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</si>
  <si>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</si>
  <si>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</si>
  <si>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</si>
  <si>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</si>
  <si>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</si>
  <si>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</si>
  <si>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</si>
  <si>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</si>
  <si>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</si>
  <si>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</si>
  <si>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</si>
  <si>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</si>
  <si>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</si>
  <si>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</si>
  <si>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</si>
  <si>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</si>
  <si>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</si>
  <si>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</si>
  <si>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</si>
  <si>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</si>
  <si>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</si>
  <si>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</si>
  <si>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</si>
  <si>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</si>
  <si>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</si>
  <si>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</si>
  <si>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</si>
  <si>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</si>
  <si>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</si>
  <si>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</si>
  <si>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</si>
  <si>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</si>
  <si>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</si>
  <si>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</si>
  <si>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</si>
  <si>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</si>
  <si>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</si>
  <si>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</si>
  <si>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</si>
  <si>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</si>
  <si>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</si>
  <si>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</si>
  <si>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</si>
  <si>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</si>
  <si>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</si>
  <si>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</si>
  <si>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</si>
  <si>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</si>
  <si>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</si>
  <si>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</si>
  <si>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</si>
  <si>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</si>
  <si>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</si>
  <si>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</si>
  <si>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</si>
  <si>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</si>
  <si>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</si>
  <si>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</si>
  <si>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</si>
  <si>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</si>
  <si>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</si>
  <si>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</si>
  <si>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</si>
  <si>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</si>
  <si>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</si>
  <si>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</si>
  <si>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</si>
  <si>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</si>
  <si>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</si>
  <si>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</si>
  <si>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</si>
  <si>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</si>
  <si>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</si>
  <si>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</si>
  <si>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</si>
  <si>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</si>
  <si>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</si>
  <si>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</si>
  <si>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</si>
  <si>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</si>
  <si>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</si>
  <si>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</si>
  <si>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</si>
  <si>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</si>
  <si>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</si>
  <si>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</si>
  <si>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</si>
  <si>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</si>
  <si>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</si>
  <si>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</si>
  <si>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</si>
  <si>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</si>
  <si>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</si>
  <si>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</si>
  <si>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</si>
  <si>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</si>
  <si>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</si>
  <si>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</si>
  <si>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</si>
  <si>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</si>
  <si>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</si>
  <si>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</si>
  <si>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</si>
  <si>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</si>
  <si>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</si>
  <si>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</si>
  <si>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</si>
  <si>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</si>
  <si>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</si>
  <si>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</si>
  <si>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</si>
  <si>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</si>
  <si>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</si>
  <si>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</si>
  <si>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</si>
  <si>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</si>
  <si>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</si>
  <si>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</si>
  <si>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</si>
  <si>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</si>
  <si>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</si>
  <si>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</si>
  <si>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</si>
  <si>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</si>
  <si>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</si>
  <si>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</si>
  <si>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</si>
  <si>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</si>
  <si>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</si>
  <si>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</si>
  <si>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</si>
  <si>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</si>
  <si>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</si>
  <si>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</si>
  <si>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</si>
  <si>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</si>
  <si>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</si>
  <si>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</si>
  <si>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</si>
  <si>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</si>
  <si>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</si>
  <si>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</si>
  <si>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</si>
  <si>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</si>
  <si>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</si>
  <si>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</si>
  <si>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</si>
  <si>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</si>
  <si>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</si>
  <si>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</si>
  <si>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</si>
  <si>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</si>
  <si>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</si>
  <si>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</si>
  <si>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</si>
  <si>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</si>
  <si>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</si>
  <si>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</si>
  <si>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</si>
  <si>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</si>
  <si>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</si>
  <si>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</si>
  <si>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</si>
  <si>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</si>
  <si>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</si>
  <si>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</si>
  <si>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</si>
  <si>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</si>
  <si>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</si>
  <si>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</si>
  <si>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</si>
  <si>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</si>
  <si>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</si>
  <si>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</si>
  <si>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</si>
  <si>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</si>
  <si>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</si>
  <si>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</si>
  <si>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</si>
  <si>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</si>
  <si>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</si>
  <si>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</si>
  <si>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</si>
  <si>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</si>
  <si>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</si>
  <si>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</si>
  <si>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</si>
  <si>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</si>
  <si>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</si>
  <si>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</si>
  <si>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</si>
  <si>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</si>
  <si>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</si>
  <si>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</si>
  <si>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</si>
  <si>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</si>
  <si>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</si>
  <si>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</si>
  <si>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</si>
  <si>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</si>
  <si>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</si>
  <si>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</si>
  <si>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</si>
  <si>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</si>
  <si>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</si>
  <si>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</si>
  <si>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</si>
  <si>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</si>
  <si>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</si>
  <si>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</si>
  <si>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</si>
  <si>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</si>
  <si>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</si>
  <si>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</si>
  <si>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</si>
  <si>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</si>
  <si>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</si>
  <si>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</si>
  <si>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</si>
  <si>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</si>
  <si>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</si>
  <si>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</si>
  <si>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</si>
  <si>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</si>
  <si>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</si>
  <si>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</si>
  <si>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</si>
  <si>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</si>
  <si>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</si>
  <si>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</si>
  <si>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</si>
  <si>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</si>
  <si>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</si>
  <si>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</si>
  <si>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</si>
  <si>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</si>
  <si>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</si>
  <si>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</si>
  <si>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</si>
  <si>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</si>
  <si>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</si>
  <si>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</si>
  <si>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</si>
  <si>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</si>
  <si>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</si>
  <si>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</si>
  <si>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</si>
  <si>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</si>
  <si>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</si>
  <si>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</si>
  <si>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</si>
  <si>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</si>
  <si>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</si>
  <si>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</si>
  <si>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</si>
  <si>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</si>
  <si>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</si>
  <si>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</si>
  <si>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</si>
  <si>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</si>
  <si>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</si>
  <si>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</si>
  <si>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</si>
  <si>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</si>
  <si>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</si>
  <si>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</si>
  <si>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</si>
  <si>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</si>
  <si>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</si>
  <si>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</si>
  <si>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</si>
  <si>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</si>
  <si>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</si>
  <si>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</si>
  <si>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</si>
  <si>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</si>
  <si>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</si>
  <si>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</si>
  <si>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</si>
  <si>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</si>
  <si>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</si>
  <si>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</si>
  <si>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</si>
  <si>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</si>
  <si>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</si>
  <si>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</si>
  <si>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</si>
  <si>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</si>
  <si>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</si>
  <si>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</si>
  <si>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</si>
  <si>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</si>
  <si>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</si>
  <si>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</si>
  <si>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</si>
  <si>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</si>
  <si>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</si>
  <si>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</si>
  <si>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</si>
  <si>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</si>
  <si>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</si>
  <si>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</si>
  <si>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</si>
  <si>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</si>
  <si>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</si>
  <si>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</si>
  <si>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</si>
  <si>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</si>
  <si>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</si>
  <si>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</si>
  <si>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</si>
  <si>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</si>
  <si>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</si>
  <si>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</si>
  <si>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</si>
  <si>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</si>
  <si>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</si>
  <si>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</si>
  <si>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</si>
  <si>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</si>
  <si>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</si>
  <si>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</si>
  <si>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</si>
  <si>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</si>
  <si>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</si>
  <si>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</si>
  <si>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</si>
  <si>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</si>
  <si>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</si>
  <si>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</si>
  <si>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</si>
  <si>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</si>
  <si>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</si>
  <si>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</si>
  <si>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</si>
  <si>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</si>
  <si>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</si>
  <si>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</si>
  <si>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</si>
  <si>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</si>
  <si>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</si>
  <si>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</si>
  <si>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</si>
  <si>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</si>
  <si>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</si>
  <si>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</si>
  <si>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</si>
  <si>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</si>
  <si>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</si>
  <si>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</si>
  <si>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</si>
  <si>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</si>
  <si>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</si>
  <si>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</si>
  <si>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</si>
  <si>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</si>
  <si>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</si>
  <si>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</si>
  <si>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</si>
  <si>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</si>
  <si>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</si>
  <si>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</si>
  <si>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</si>
  <si>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</si>
  <si>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</si>
  <si>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</si>
  <si>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</si>
  <si>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</si>
  <si>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</si>
  <si>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</si>
  <si>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</si>
  <si>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</si>
  <si>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</si>
  <si>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</si>
  <si>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</si>
  <si>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</si>
  <si>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</si>
  <si>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</si>
  <si>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</si>
  <si>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</si>
  <si>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</si>
  <si>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</si>
  <si>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</si>
  <si>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</si>
  <si>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</si>
  <si>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</si>
  <si>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</si>
  <si>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</si>
  <si>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</si>
  <si>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</si>
  <si>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</si>
  <si>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</si>
  <si>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</si>
  <si>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</si>
  <si>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</si>
  <si>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</si>
  <si>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</si>
  <si>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</si>
  <si>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</si>
  <si>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</si>
  <si>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</si>
  <si>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</si>
  <si>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</si>
  <si>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</si>
  <si>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</si>
  <si>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</si>
  <si>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</si>
  <si>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</si>
  <si>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</si>
  <si>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</si>
  <si>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</si>
  <si>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</si>
  <si>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</si>
  <si>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</si>
  <si>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</si>
  <si>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</si>
  <si>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</si>
  <si>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</si>
  <si>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</si>
  <si>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</si>
  <si>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</si>
  <si>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</si>
  <si>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</si>
  <si>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</si>
  <si>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</si>
  <si>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</si>
  <si>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</si>
  <si>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</si>
  <si>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</si>
  <si>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</si>
  <si>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</si>
  <si>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</si>
  <si>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</si>
  <si>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</si>
  <si>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</si>
  <si>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</si>
  <si>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</si>
  <si>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</si>
  <si>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</si>
  <si>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</si>
  <si>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</si>
  <si>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</si>
  <si>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</si>
  <si>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</si>
  <si>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</si>
  <si>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</si>
  <si>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</si>
  <si>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</si>
  <si>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</si>
  <si>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</si>
  <si>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</si>
  <si>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</si>
  <si>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</si>
  <si>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</si>
  <si>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</si>
  <si>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</si>
  <si>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</si>
  <si>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</si>
  <si>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</si>
  <si>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</si>
  <si>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</si>
  <si>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</si>
  <si>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</si>
  <si>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</si>
  <si>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</si>
  <si>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</si>
  <si>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</si>
  <si>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</si>
  <si>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</si>
  <si>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</si>
  <si>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</si>
  <si>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</si>
  <si>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</si>
  <si>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</si>
  <si>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</si>
  <si>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</si>
  <si>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</si>
  <si>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</si>
  <si>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</si>
  <si>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</si>
  <si>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</si>
  <si>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</si>
  <si>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</si>
  <si>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</si>
  <si>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</si>
  <si>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</si>
  <si>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</si>
  <si>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</si>
  <si>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</si>
  <si>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</si>
  <si>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</si>
  <si>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</si>
  <si>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</si>
  <si>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</si>
  <si>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</si>
  <si>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</si>
  <si>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</si>
  <si>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</si>
  <si>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</si>
  <si>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</si>
  <si>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</si>
  <si>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</si>
  <si>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</si>
  <si>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</si>
  <si>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</si>
  <si>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</si>
  <si>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</si>
  <si>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</si>
  <si>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</si>
  <si>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</si>
  <si>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</si>
  <si>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</si>
  <si>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</si>
  <si>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</si>
  <si>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</si>
  <si>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</si>
  <si>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</si>
  <si>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</si>
  <si>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</si>
  <si>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</si>
  <si>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</si>
  <si>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</si>
  <si>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</si>
  <si>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</si>
  <si>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</si>
  <si>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</si>
  <si>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</si>
  <si>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</si>
  <si>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</si>
  <si>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</si>
  <si>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</si>
  <si>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</si>
  <si>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</si>
  <si>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</si>
  <si>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</si>
  <si>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</si>
  <si>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</si>
  <si>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</si>
  <si>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</si>
  <si>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</si>
  <si>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</si>
  <si>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</si>
  <si>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</si>
  <si>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</si>
  <si>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</si>
  <si>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</si>
  <si>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</si>
  <si>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</si>
  <si>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</si>
  <si>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</si>
  <si>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</si>
  <si>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</si>
  <si>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</si>
  <si>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</si>
  <si>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</si>
  <si>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</si>
  <si>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</si>
  <si>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</si>
  <si>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</si>
  <si>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</si>
  <si>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</si>
  <si>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</si>
  <si>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</si>
  <si>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</si>
  <si>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</si>
  <si>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</si>
  <si>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</si>
  <si>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</si>
  <si>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</si>
  <si>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</si>
  <si>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</si>
  <si>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</si>
  <si>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</si>
  <si>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</si>
  <si>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</si>
  <si>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</si>
  <si>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</si>
  <si>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</si>
  <si>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</si>
  <si>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</si>
  <si>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</si>
  <si>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</si>
  <si>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</si>
  <si>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</si>
  <si>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</si>
  <si>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</si>
  <si>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</si>
  <si>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</si>
  <si>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</si>
  <si>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</si>
  <si>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</si>
  <si>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</si>
  <si>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</si>
  <si>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</si>
  <si>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</si>
  <si>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</si>
  <si>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</si>
  <si>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</si>
  <si>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</si>
  <si>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</si>
  <si>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</si>
  <si>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</si>
  <si>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</si>
  <si>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</si>
  <si>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</si>
  <si>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</si>
  <si>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</si>
  <si>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</si>
  <si>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</si>
  <si>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</si>
  <si>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</si>
  <si>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</si>
  <si>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</si>
  <si>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</si>
  <si>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</si>
  <si>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</si>
  <si>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</si>
  <si>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</si>
  <si>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</si>
  <si>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</si>
  <si>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</si>
  <si>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</si>
  <si>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</si>
  <si>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</si>
  <si>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</si>
  <si>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</si>
  <si>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</si>
  <si>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</si>
  <si>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</si>
  <si>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</si>
  <si>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</si>
  <si>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</si>
  <si>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</si>
  <si>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</si>
  <si>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</si>
  <si>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</si>
  <si>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</si>
  <si>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</si>
  <si>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</si>
  <si>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</si>
  <si>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</si>
  <si>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</si>
  <si>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</si>
  <si>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</si>
  <si>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</si>
  <si>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</si>
  <si>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</si>
  <si>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</si>
  <si>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</si>
  <si>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</si>
  <si>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</si>
  <si>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</si>
  <si>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</si>
  <si>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</si>
  <si>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</si>
  <si>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</si>
  <si>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</si>
  <si>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</si>
  <si>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</si>
  <si>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</si>
  <si>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</si>
  <si>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</si>
  <si>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</si>
  <si>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</si>
  <si>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</si>
  <si>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</si>
  <si>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</si>
  <si>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</si>
  <si>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</si>
  <si>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</si>
  <si>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</si>
  <si>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</si>
  <si>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</si>
  <si>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</si>
  <si>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</si>
  <si>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</si>
  <si>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</si>
  <si>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</si>
  <si>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</si>
  <si>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</si>
  <si>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</si>
  <si>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</si>
  <si>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</si>
  <si>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</si>
  <si>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</si>
  <si>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</si>
  <si>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</si>
  <si>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</si>
  <si>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</si>
  <si>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</si>
  <si>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</si>
  <si>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</si>
  <si>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</si>
  <si>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</si>
  <si>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</si>
  <si>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</si>
  <si>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</si>
  <si>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</si>
  <si>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</si>
  <si>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</si>
  <si>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</si>
  <si>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</si>
  <si>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</si>
  <si>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</si>
  <si>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</si>
  <si>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</si>
  <si>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</si>
  <si>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</si>
  <si>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</si>
  <si>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</si>
  <si>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</si>
  <si>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</si>
  <si>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</si>
  <si>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</si>
  <si>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</si>
  <si>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</si>
  <si>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</si>
  <si>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</si>
  <si>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</si>
  <si>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</si>
  <si>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</si>
  <si>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</si>
  <si>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</si>
  <si>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</si>
  <si>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</si>
  <si>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</si>
  <si>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</si>
  <si>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</si>
  <si>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</si>
  <si>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</si>
  <si>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</si>
  <si>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</si>
  <si>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</si>
  <si>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</si>
  <si>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</si>
  <si>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</si>
  <si>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</si>
  <si>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</si>
  <si>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</si>
  <si>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</si>
  <si>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</si>
  <si>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</si>
  <si>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</si>
  <si>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</si>
  <si>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</si>
  <si>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</si>
  <si>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</si>
  <si>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</si>
  <si>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</si>
  <si>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</si>
  <si>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</si>
  <si>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</si>
  <si>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</si>
  <si>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</si>
  <si>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</si>
  <si>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</si>
  <si>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</si>
  <si>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</si>
  <si>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</si>
  <si>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</si>
  <si>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</si>
  <si>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</si>
  <si>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</si>
  <si>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</si>
  <si>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</si>
  <si>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</si>
  <si>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</si>
  <si>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</si>
  <si>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</si>
  <si>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</si>
  <si>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</si>
  <si>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</si>
  <si>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</si>
  <si>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</si>
  <si>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</si>
  <si>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</si>
  <si>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</si>
  <si>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</si>
  <si>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</si>
  <si>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</si>
  <si>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</si>
  <si>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</si>
  <si>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</si>
  <si>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</si>
  <si>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</si>
  <si>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</si>
  <si>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</si>
  <si>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</si>
  <si>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</si>
  <si>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</si>
  <si>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</si>
  <si>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</si>
  <si>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</si>
  <si>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</si>
  <si>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</si>
  <si>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</si>
  <si>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</si>
  <si>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</si>
  <si>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</si>
  <si>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</si>
  <si>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</si>
  <si>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</si>
  <si>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</si>
  <si>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</si>
  <si>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</si>
  <si>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</si>
  <si>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</si>
  <si>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</si>
  <si>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</si>
  <si>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</si>
  <si>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</si>
  <si>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</si>
  <si>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</si>
  <si>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</si>
  <si>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</si>
  <si>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</si>
  <si>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</si>
  <si>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</si>
  <si>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</si>
  <si>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</si>
  <si>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</si>
  <si>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</si>
  <si>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</si>
  <si>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</si>
  <si>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</si>
  <si>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</si>
  <si>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</si>
  <si>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</si>
  <si>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</si>
  <si>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</si>
  <si>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</si>
  <si>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</si>
  <si>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</si>
  <si>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</si>
  <si>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</si>
  <si>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</si>
  <si>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</si>
  <si>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</si>
  <si>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</si>
  <si>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</si>
  <si>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</si>
  <si>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</si>
  <si>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</si>
  <si>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</si>
  <si>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</si>
  <si>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</si>
  <si>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</si>
  <si>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</si>
  <si>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</si>
  <si>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</si>
  <si>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</si>
  <si>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</si>
  <si>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</si>
  <si>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</si>
  <si>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</si>
  <si>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</si>
  <si>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</si>
  <si>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</si>
  <si>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</si>
  <si>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</si>
  <si>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</si>
  <si>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</si>
  <si>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</si>
  <si>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</si>
  <si>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</si>
  <si>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</si>
  <si>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</si>
  <si>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</si>
  <si>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</si>
  <si>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</si>
  <si>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</si>
  <si>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</si>
  <si>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</si>
  <si>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</si>
  <si>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</si>
  <si>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</si>
  <si>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</si>
  <si>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</si>
  <si>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</si>
  <si>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</si>
  <si>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</si>
  <si>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</si>
  <si>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</si>
  <si>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</si>
  <si>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</si>
  <si>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</si>
  <si>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</si>
  <si>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</si>
  <si>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</si>
  <si>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</si>
  <si>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</si>
  <si>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</si>
  <si>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</si>
  <si>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</si>
  <si>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</si>
  <si>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</si>
  <si>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</si>
  <si>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</si>
  <si>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</si>
  <si>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</si>
  <si>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</si>
  <si>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</si>
  <si>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</si>
  <si>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</si>
  <si>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</si>
  <si>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</si>
  <si>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</si>
  <si>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</si>
  <si>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</si>
  <si>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</si>
  <si>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</si>
  <si>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</si>
  <si>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</si>
  <si>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</si>
  <si>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</si>
  <si>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</si>
  <si>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</si>
  <si>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</si>
  <si>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</si>
  <si>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</si>
  <si>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</si>
  <si>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</si>
  <si>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</si>
  <si>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</si>
  <si>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</si>
  <si>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</si>
  <si>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</si>
  <si>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</si>
  <si>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</si>
  <si>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</si>
  <si>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</si>
  <si>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</si>
  <si>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</si>
  <si>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</si>
  <si>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</si>
  <si>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</si>
  <si>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</si>
  <si>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</si>
  <si>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</si>
  <si>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</si>
  <si>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</si>
  <si>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</si>
  <si>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</si>
  <si>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</si>
  <si>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</si>
  <si>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</si>
  <si>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</si>
  <si>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</si>
  <si>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</si>
  <si>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</si>
  <si>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</si>
  <si>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</si>
  <si>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</si>
  <si>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</si>
  <si>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</si>
  <si>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</si>
  <si>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</si>
  <si>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</si>
  <si>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</si>
  <si>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</si>
  <si>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</si>
  <si>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</si>
  <si>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</si>
  <si>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</si>
  <si>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</si>
  <si>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</si>
  <si>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</si>
  <si>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</si>
  <si>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</si>
  <si>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</si>
  <si>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</si>
  <si>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</si>
  <si>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</si>
  <si>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</si>
  <si>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</si>
  <si>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</si>
  <si>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</si>
  <si>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</si>
  <si>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</si>
  <si>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</si>
  <si>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</si>
  <si>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</si>
  <si>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</si>
  <si>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</si>
  <si>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</si>
  <si>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</si>
  <si>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</si>
  <si>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</si>
  <si>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</si>
  <si>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</si>
  <si>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</si>
  <si>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</si>
  <si>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</si>
  <si>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</si>
  <si>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</si>
  <si>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</si>
  <si>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</si>
  <si>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</si>
  <si>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</si>
  <si>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</si>
  <si>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</si>
  <si>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</si>
  <si>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</si>
  <si>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</si>
  <si>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</si>
  <si>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</si>
  <si>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</si>
  <si>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</si>
  <si>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</si>
  <si>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</si>
  <si>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</si>
  <si>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</si>
  <si>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</si>
  <si>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</si>
  <si>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</si>
  <si>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</si>
  <si>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</si>
  <si>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</si>
  <si>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</si>
  <si>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</si>
  <si>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</si>
  <si>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</si>
  <si>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</si>
  <si>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</si>
  <si>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</si>
  <si>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</si>
  <si>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</si>
  <si>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</si>
  <si>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</si>
  <si>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</si>
  <si>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</si>
  <si>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</si>
  <si>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</si>
  <si>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</si>
  <si>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</si>
  <si>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</si>
  <si>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</si>
  <si>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</si>
  <si>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</si>
  <si>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</si>
  <si>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</si>
  <si>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</si>
  <si>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</si>
  <si>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</si>
  <si>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</si>
  <si>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</si>
  <si>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</si>
  <si>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</si>
  <si>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</si>
  <si>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</si>
  <si>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</si>
  <si>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</si>
  <si>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</si>
  <si>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</si>
  <si>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</si>
  <si>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</si>
  <si>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</si>
  <si>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</si>
  <si>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</si>
  <si>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</si>
  <si>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</si>
  <si>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</si>
  <si>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</si>
  <si>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</si>
  <si>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</si>
  <si>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</si>
  <si>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</si>
  <si>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</si>
  <si>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</si>
  <si>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</si>
  <si>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</si>
  <si>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</si>
  <si>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</si>
  <si>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</si>
  <si>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</si>
  <si>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</si>
  <si>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</si>
  <si>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</si>
  <si>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</si>
  <si>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</si>
  <si>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</si>
  <si>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</si>
  <si>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</si>
  <si>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</si>
  <si>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</si>
  <si>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</si>
  <si>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</si>
  <si>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</si>
  <si>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</si>
  <si>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</si>
  <si>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</si>
  <si>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</si>
  <si>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</si>
  <si>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</si>
  <si>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</si>
  <si>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</si>
  <si>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</si>
  <si>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</si>
  <si>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</si>
  <si>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</si>
  <si>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</si>
  <si>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</si>
  <si>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</si>
  <si>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</si>
  <si>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</si>
  <si>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</si>
  <si>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</si>
  <si>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</si>
  <si>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</si>
  <si>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</si>
  <si>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</si>
  <si>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</si>
  <si>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</si>
  <si>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</si>
  <si>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</si>
  <si>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</si>
  <si>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</si>
  <si>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</si>
  <si>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</si>
  <si>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</si>
  <si>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</si>
  <si>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</si>
  <si>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</si>
  <si>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</si>
  <si>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</si>
  <si>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</si>
  <si>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</si>
  <si>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</si>
  <si>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</si>
  <si>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</si>
  <si>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</si>
  <si>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</si>
  <si>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</si>
  <si>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</si>
  <si>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</si>
  <si>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</si>
  <si>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</si>
  <si>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</si>
  <si>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</si>
  <si>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</si>
  <si>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</si>
  <si>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</si>
  <si>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</si>
  <si>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</si>
  <si>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</si>
  <si>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</si>
  <si>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</si>
  <si>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</si>
  <si>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</si>
  <si>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</si>
  <si>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</si>
  <si>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</si>
  <si>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</si>
  <si>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</si>
  <si>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</si>
  <si>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</si>
  <si>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</si>
  <si>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</si>
  <si>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</si>
  <si>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</si>
  <si>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</si>
  <si>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</si>
  <si>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</si>
  <si>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</si>
  <si>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</si>
  <si>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</si>
  <si>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</si>
  <si>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</si>
  <si>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</si>
  <si>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</si>
  <si>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</si>
  <si>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</si>
  <si>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</si>
  <si>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</si>
  <si>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</si>
  <si>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</si>
  <si>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</si>
  <si>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</si>
  <si>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</si>
  <si>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</si>
  <si>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</si>
  <si>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</si>
  <si>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</si>
  <si>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</si>
  <si>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</si>
  <si>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</si>
  <si>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</si>
  <si>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</si>
  <si>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</si>
  <si>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</si>
  <si>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</si>
  <si>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</si>
  <si>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</si>
  <si>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</si>
  <si>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</si>
  <si>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</si>
  <si>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</si>
  <si>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</si>
  <si>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</si>
  <si>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</si>
  <si>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</si>
  <si>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</si>
  <si>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</si>
  <si>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</si>
  <si>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</si>
  <si>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</si>
  <si>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</si>
  <si>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</si>
  <si>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</si>
  <si>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</si>
  <si>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</si>
  <si>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</si>
  <si>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</si>
  <si>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</si>
  <si>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</si>
  <si>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</si>
  <si>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</si>
  <si>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</si>
  <si>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</si>
  <si>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</si>
  <si>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</si>
  <si>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</si>
  <si>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</si>
  <si>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</si>
  <si>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</si>
  <si>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</si>
  <si>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</si>
  <si>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</si>
  <si>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</si>
  <si>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</si>
  <si>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</si>
  <si>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</si>
  <si>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</si>
  <si>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</si>
  <si>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</si>
  <si>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</si>
  <si>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</si>
  <si>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</si>
  <si>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</si>
  <si>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</si>
  <si>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</si>
  <si>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</si>
  <si>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</si>
  <si>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</si>
  <si>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</si>
  <si>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</si>
  <si>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</si>
  <si>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</si>
  <si>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</si>
  <si>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</si>
  <si>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</si>
  <si>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</si>
  <si>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</si>
  <si>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</si>
  <si>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</si>
  <si>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</si>
  <si>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</si>
  <si>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</si>
  <si>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</si>
  <si>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</si>
  <si>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</si>
  <si>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</si>
  <si>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</si>
  <si>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</si>
  <si>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</si>
  <si>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</si>
  <si>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</si>
  <si>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</si>
  <si>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</si>
  <si>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</si>
  <si>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</si>
  <si>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</si>
  <si>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</si>
  <si>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</si>
  <si>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</si>
  <si>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</si>
  <si>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</si>
  <si>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</si>
  <si>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</si>
  <si>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</si>
  <si>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</si>
  <si>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</si>
  <si>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</si>
  <si>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</si>
  <si>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</si>
  <si>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</si>
  <si>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</si>
  <si>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</si>
  <si>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</si>
  <si>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</si>
  <si>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</si>
  <si>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</si>
  <si>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</si>
  <si>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</si>
  <si>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</si>
  <si>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</si>
  <si>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</si>
  <si>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</si>
  <si>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</si>
  <si>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</si>
  <si>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</si>
  <si>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</si>
  <si>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</si>
  <si>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</si>
  <si>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</si>
  <si>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</si>
  <si>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</si>
  <si>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</si>
  <si>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</si>
  <si>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</si>
  <si>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</si>
  <si>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</si>
  <si>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</si>
  <si>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</si>
  <si>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</si>
  <si>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</si>
  <si>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</si>
  <si>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</si>
  <si>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</si>
  <si>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</si>
  <si>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</si>
  <si>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</si>
  <si>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</si>
  <si>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</si>
  <si>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</si>
  <si>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</si>
  <si>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</si>
  <si>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</si>
  <si>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</si>
  <si>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</si>
  <si>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</si>
  <si>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</si>
  <si>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</si>
  <si>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</si>
  <si>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</si>
  <si>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</si>
  <si>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</si>
  <si>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</si>
  <si>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</si>
  <si>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</si>
  <si>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</si>
  <si>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</si>
  <si>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</si>
  <si>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</si>
  <si>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</si>
  <si>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</si>
  <si>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</si>
  <si>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</si>
  <si>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</si>
  <si>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</si>
  <si>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</si>
  <si>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</si>
  <si>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</si>
  <si>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</si>
  <si>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</si>
  <si>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</si>
  <si>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</si>
  <si>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</si>
  <si>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</si>
  <si>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</si>
  <si>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</si>
  <si>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</si>
  <si>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</si>
  <si>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</si>
  <si>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</si>
  <si>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</si>
  <si>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</si>
  <si>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</si>
  <si>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</si>
  <si>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</si>
  <si>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</si>
  <si>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</si>
  <si>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</si>
  <si>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</si>
  <si>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</si>
  <si>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</si>
  <si>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</si>
  <si>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</si>
  <si>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</si>
  <si>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</si>
  <si>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</si>
  <si>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</si>
  <si>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</si>
  <si>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</si>
  <si>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</si>
  <si>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</si>
  <si>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</si>
  <si>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</si>
  <si>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</si>
  <si>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</si>
  <si>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</si>
  <si>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</si>
  <si>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</si>
  <si>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</si>
  <si>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</si>
  <si>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</si>
  <si>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</si>
  <si>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</si>
  <si>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</si>
  <si>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</si>
  <si>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</si>
  <si>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</si>
  <si>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</si>
  <si>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</si>
  <si>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</si>
  <si>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</si>
  <si>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</si>
  <si>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</si>
  <si>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</si>
  <si>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</si>
  <si>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</si>
  <si>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</si>
  <si>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</si>
  <si>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</si>
  <si>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</si>
  <si>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</si>
  <si>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</si>
  <si>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</si>
  <si>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</si>
  <si>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</si>
  <si>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</si>
  <si>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</si>
  <si>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</si>
  <si>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</si>
  <si>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</si>
  <si>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</si>
  <si>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</si>
  <si>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</si>
  <si>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</si>
  <si>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</si>
  <si>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</si>
  <si>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</si>
  <si>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</si>
  <si>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</si>
  <si>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</si>
  <si>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</si>
  <si>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</si>
  <si>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</si>
  <si>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</si>
  <si>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</si>
  <si>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</si>
  <si>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</si>
  <si>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</si>
  <si>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</si>
  <si>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</si>
  <si>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</si>
  <si>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</si>
  <si>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</si>
  <si>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</si>
  <si>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</si>
  <si>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</si>
  <si>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</si>
  <si>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</si>
  <si>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</si>
  <si>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</si>
  <si>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</si>
  <si>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</si>
  <si>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</si>
  <si>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</si>
  <si>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</si>
  <si>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</si>
  <si>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</si>
  <si>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</si>
  <si>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</si>
  <si>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</si>
  <si>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</si>
  <si>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</si>
  <si>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</si>
  <si>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</si>
  <si>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</si>
  <si>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</si>
  <si>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</si>
  <si>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</si>
  <si>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</si>
  <si>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</si>
  <si>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</si>
  <si>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</si>
  <si>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</si>
  <si>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</si>
  <si>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</si>
  <si>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</si>
  <si>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</si>
  <si>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</si>
  <si>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</si>
  <si>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</si>
  <si>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</si>
  <si>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</si>
  <si>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</si>
  <si>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</si>
  <si>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</si>
  <si>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</si>
  <si>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</si>
  <si>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</si>
  <si>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</si>
  <si>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</si>
  <si>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</si>
  <si>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</si>
  <si>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</si>
  <si>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</si>
  <si>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</si>
  <si>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</si>
  <si>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</si>
  <si>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</si>
  <si>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</si>
  <si>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</si>
  <si>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</si>
  <si>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</si>
  <si>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</si>
  <si>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</si>
  <si>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</si>
  <si>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</si>
  <si>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</si>
  <si>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</si>
  <si>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</si>
  <si>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</si>
  <si>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</si>
  <si>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</si>
  <si>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</si>
  <si>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</si>
  <si>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</si>
  <si>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</si>
  <si>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</si>
  <si>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</si>
  <si>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</si>
  <si>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</si>
  <si>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</si>
  <si>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</si>
  <si>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</si>
  <si>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</si>
  <si>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</si>
  <si>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</si>
  <si>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</si>
  <si>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</si>
  <si>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</si>
  <si>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</si>
  <si>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</si>
  <si>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</si>
  <si>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</si>
  <si>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</si>
  <si>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</si>
  <si>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</si>
  <si>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</si>
  <si>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</si>
  <si>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</si>
  <si>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</si>
  <si>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</si>
  <si>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</si>
  <si>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</si>
  <si>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</si>
  <si>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</si>
  <si>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</si>
  <si>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</si>
  <si>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</si>
  <si>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</si>
  <si>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</si>
  <si>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</si>
  <si>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</si>
  <si>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</si>
  <si>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</si>
  <si>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</si>
  <si>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</si>
  <si>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</si>
  <si>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</si>
  <si>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</si>
  <si>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</si>
  <si>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</si>
  <si>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</si>
  <si>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</si>
  <si>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</si>
  <si>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</si>
  <si>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</si>
  <si>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</si>
  <si>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</si>
  <si>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</si>
  <si>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</si>
  <si>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</si>
  <si>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</si>
  <si>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</si>
  <si>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</si>
  <si>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</si>
  <si>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</si>
  <si>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</si>
  <si>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</si>
  <si>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</si>
  <si>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</si>
  <si>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</si>
  <si>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</si>
  <si>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</si>
  <si>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</si>
  <si>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</si>
  <si>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</si>
  <si>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</si>
  <si>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</si>
  <si>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</si>
  <si>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</si>
  <si>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</si>
  <si>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</si>
  <si>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</si>
  <si>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</si>
  <si>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</si>
  <si>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</si>
  <si>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</si>
  <si>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</si>
  <si>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</si>
  <si>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</si>
  <si>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</si>
  <si>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</si>
  <si>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</si>
  <si>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</si>
  <si>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</si>
  <si>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</si>
  <si>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</si>
  <si>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</si>
  <si>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</si>
  <si>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</si>
  <si>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</si>
  <si>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</si>
  <si>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</si>
  <si>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</si>
  <si>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</si>
  <si>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</si>
  <si>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</si>
  <si>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</si>
  <si>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</si>
  <si>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</si>
  <si>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</si>
  <si>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</si>
  <si>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</si>
  <si>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</si>
  <si>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</si>
  <si>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</si>
  <si>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</si>
  <si>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</si>
  <si>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</si>
  <si>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</si>
  <si>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</si>
  <si>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</si>
  <si>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</si>
  <si>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</si>
  <si>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</si>
  <si>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</si>
  <si>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</si>
  <si>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</si>
  <si>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</si>
  <si>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</si>
  <si>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</si>
  <si>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</si>
  <si>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</si>
  <si>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</si>
  <si>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</si>
  <si>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</si>
  <si>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</si>
  <si>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</si>
  <si>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</si>
  <si>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</si>
  <si>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</si>
  <si>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</si>
  <si>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</si>
  <si>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</si>
  <si>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</si>
  <si>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</si>
  <si>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</si>
  <si>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</si>
  <si>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</si>
  <si>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</si>
  <si>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</si>
  <si>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</si>
  <si>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</si>
  <si>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</si>
  <si>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</si>
  <si>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</si>
  <si>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</si>
  <si>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</si>
  <si>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</si>
  <si>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</si>
  <si>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</si>
  <si>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</si>
  <si>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</si>
  <si>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</si>
  <si>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</si>
  <si>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</si>
  <si>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</si>
  <si>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</si>
  <si>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</si>
  <si>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</si>
  <si>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</si>
  <si>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</si>
  <si>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</si>
  <si>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</si>
  <si>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</si>
  <si>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</si>
  <si>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</si>
  <si>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</si>
  <si>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</si>
  <si>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</si>
  <si>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</si>
  <si>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</si>
  <si>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</si>
  <si>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</si>
  <si>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</si>
  <si>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</si>
  <si>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</si>
  <si>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</si>
  <si>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</si>
  <si>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</si>
  <si>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</si>
  <si>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</si>
  <si>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</si>
  <si>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</si>
  <si>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</si>
  <si>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</si>
  <si>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</si>
  <si>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</si>
  <si>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</si>
  <si>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</si>
  <si>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</si>
  <si>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</si>
  <si>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</si>
  <si>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</si>
  <si>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</si>
  <si>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</si>
  <si>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</si>
  <si>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</si>
  <si>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</si>
  <si>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</si>
  <si>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</si>
  <si>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</si>
  <si>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</si>
  <si>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</si>
  <si>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</si>
  <si>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</si>
  <si>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</si>
  <si>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</si>
  <si>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</si>
  <si>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</si>
  <si>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</si>
  <si>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</si>
  <si>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</si>
  <si>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</si>
  <si>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</si>
  <si>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</si>
  <si>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</si>
  <si>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</si>
  <si>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</si>
  <si>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</si>
  <si>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</si>
  <si>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</si>
  <si>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</si>
  <si>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</si>
  <si>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</si>
  <si>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</si>
  <si>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</si>
  <si>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</si>
  <si>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</si>
  <si>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</si>
  <si>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</si>
  <si>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</si>
  <si>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</si>
  <si>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</si>
  <si>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</si>
  <si>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</si>
  <si>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</si>
  <si>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</si>
  <si>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</si>
  <si>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</si>
  <si>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</si>
  <si>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</si>
  <si>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</si>
  <si>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</si>
  <si>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</si>
  <si>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</si>
  <si>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</si>
  <si>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</si>
  <si>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</si>
  <si>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</si>
  <si>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</si>
  <si>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</si>
  <si>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</si>
  <si>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</si>
  <si>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</si>
  <si>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</si>
  <si>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</si>
  <si>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</si>
  <si>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</si>
  <si>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</si>
  <si>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</si>
  <si>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</si>
  <si>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</si>
  <si>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</si>
  <si>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</si>
  <si>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</si>
  <si>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</si>
  <si>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</si>
  <si>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</si>
  <si>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</si>
  <si>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</si>
  <si>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</si>
  <si>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</si>
  <si>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</si>
  <si>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</si>
  <si>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</si>
  <si>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</si>
  <si>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</si>
  <si>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</si>
  <si>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</si>
  <si>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</si>
  <si>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</si>
  <si>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</si>
  <si>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</si>
  <si>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</si>
  <si>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</si>
  <si>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</si>
  <si>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</si>
  <si>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</si>
  <si>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</si>
  <si>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</si>
  <si>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</si>
  <si>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</si>
  <si>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</si>
  <si>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</si>
  <si>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</si>
  <si>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</si>
  <si>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</si>
  <si>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</si>
  <si>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</si>
  <si>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</si>
  <si>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</si>
  <si>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</si>
  <si>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</si>
  <si>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</si>
  <si>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</si>
  <si>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</si>
  <si>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</si>
  <si>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</si>
  <si>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</si>
  <si>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</si>
  <si>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</si>
  <si>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</si>
  <si>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</si>
  <si>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</si>
  <si>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</si>
  <si>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</si>
  <si>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</si>
  <si>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</si>
  <si>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</si>
  <si>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</si>
  <si>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</si>
  <si>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</si>
  <si>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</si>
  <si>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</si>
  <si>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</si>
  <si>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</si>
  <si>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</si>
  <si>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</si>
  <si>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</si>
  <si>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</si>
  <si>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</si>
  <si>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</si>
  <si>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</si>
  <si>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</si>
  <si>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</si>
  <si>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</si>
  <si>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</si>
  <si>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</si>
  <si>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</si>
  <si>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</si>
  <si>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</si>
  <si>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</si>
  <si>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</si>
  <si>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</si>
  <si>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</si>
  <si>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</si>
  <si>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</si>
  <si>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</si>
  <si>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</si>
  <si>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</si>
  <si>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</si>
  <si>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</si>
  <si>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</si>
  <si>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</si>
  <si>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</si>
  <si>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</si>
  <si>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</si>
  <si>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</si>
  <si>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</si>
  <si>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</si>
  <si>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</si>
  <si>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</si>
  <si>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</si>
  <si>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</si>
  <si>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</si>
  <si>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</si>
  <si>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</si>
  <si>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</si>
  <si>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</si>
  <si>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</si>
  <si>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</si>
  <si>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</si>
  <si>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</si>
  <si>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</si>
  <si>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</si>
  <si>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</si>
  <si>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</si>
  <si>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</si>
  <si>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</si>
  <si>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</si>
  <si>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</si>
  <si>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</si>
  <si>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</si>
  <si>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</si>
  <si>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</si>
  <si>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</si>
  <si>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</si>
  <si>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</si>
  <si>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</si>
  <si>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</si>
  <si>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</si>
  <si>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</si>
  <si>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</si>
  <si>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</si>
  <si>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</si>
  <si>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</si>
  <si>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</si>
  <si>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</si>
  <si>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</si>
  <si>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</si>
  <si>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</si>
  <si>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</si>
  <si>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</si>
  <si>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</si>
  <si>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</si>
  <si>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</si>
  <si>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</si>
  <si>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</si>
  <si>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</si>
  <si>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</si>
  <si>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</si>
  <si>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</si>
  <si>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</si>
  <si>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</si>
  <si>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</si>
  <si>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</si>
  <si>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</si>
  <si>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</si>
  <si>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</si>
  <si>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</si>
  <si>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</si>
  <si>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</si>
  <si>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</si>
  <si>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</si>
  <si>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</si>
  <si>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</si>
  <si>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</si>
  <si>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</si>
  <si>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</si>
  <si>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</si>
  <si>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</si>
  <si>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</si>
  <si>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</si>
  <si>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</si>
  <si>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</si>
  <si>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</si>
  <si>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</si>
  <si>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</si>
  <si>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</si>
  <si>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</si>
  <si>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</si>
  <si>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</si>
  <si>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</si>
  <si>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</si>
  <si>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</si>
  <si>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</si>
  <si>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</si>
  <si>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</si>
  <si>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</si>
  <si>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</si>
  <si>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</si>
  <si>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</si>
  <si>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</si>
  <si>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</si>
  <si>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</si>
  <si>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</si>
  <si>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</si>
  <si>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</si>
  <si>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</si>
  <si>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</si>
  <si>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</si>
  <si>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</si>
  <si>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</si>
  <si>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</si>
  <si>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</si>
  <si>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</si>
  <si>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</si>
  <si>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</si>
  <si>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</si>
  <si>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</si>
  <si>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</si>
  <si>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</si>
  <si>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</si>
  <si>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</si>
  <si>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</si>
  <si>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</si>
  <si>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</si>
  <si>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</si>
  <si>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</si>
  <si>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</si>
  <si>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</si>
  <si>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</si>
  <si>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</si>
  <si>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</si>
  <si>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</si>
  <si>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</si>
  <si>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</si>
  <si>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</si>
  <si>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</si>
  <si>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</si>
  <si>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</si>
  <si>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</si>
  <si>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</si>
  <si>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</si>
  <si>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</si>
  <si>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</si>
  <si>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</si>
  <si>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</si>
  <si>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</si>
  <si>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</si>
  <si>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</si>
  <si>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</si>
  <si>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</si>
  <si>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</si>
  <si>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</si>
  <si>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</si>
  <si>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</si>
  <si>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</si>
  <si>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</si>
  <si>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</si>
  <si>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</si>
  <si>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</si>
  <si>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</si>
  <si>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</si>
  <si>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</si>
  <si>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</si>
  <si>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</si>
  <si>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</si>
  <si>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</si>
  <si>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</si>
  <si>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</si>
  <si>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</si>
  <si>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</si>
  <si>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</si>
  <si>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</si>
  <si>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</si>
  <si>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</si>
  <si>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</si>
  <si>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</si>
  <si>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</si>
  <si>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</si>
  <si>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</si>
  <si>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</si>
  <si>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</si>
  <si>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</si>
  <si>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</si>
  <si>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</si>
  <si>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</si>
  <si>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</si>
  <si>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</si>
  <si>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</si>
  <si>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</si>
  <si>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</si>
  <si>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</si>
  <si>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</si>
  <si>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</si>
  <si>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</si>
  <si>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</si>
  <si>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</si>
  <si>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</si>
  <si>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</si>
  <si>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</si>
  <si>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</si>
  <si>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</si>
  <si>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</si>
  <si>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</si>
  <si>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</si>
  <si>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</si>
  <si>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</si>
  <si>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</si>
  <si>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</si>
  <si>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</si>
  <si>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</si>
  <si>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</si>
  <si>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</si>
  <si>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</si>
  <si>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</si>
  <si>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</si>
  <si>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</si>
  <si>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</si>
  <si>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</si>
  <si>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</si>
  <si>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</si>
  <si>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</si>
  <si>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</si>
  <si>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</si>
  <si>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</si>
  <si>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</si>
  <si>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</si>
  <si>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</si>
  <si>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</si>
  <si>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</si>
  <si>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</si>
  <si>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</si>
  <si>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</si>
  <si>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</si>
  <si>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</si>
  <si>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</si>
  <si>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</si>
  <si>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</si>
  <si>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</si>
  <si>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</si>
  <si>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</si>
  <si>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</si>
  <si>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</si>
  <si>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</si>
  <si>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</si>
  <si>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</si>
  <si>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</si>
  <si>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</si>
  <si>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</si>
  <si>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</si>
  <si>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</si>
  <si>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</si>
  <si>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</si>
  <si>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</si>
  <si>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</si>
  <si>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</si>
  <si>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</si>
  <si>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</si>
  <si>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</si>
  <si>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</si>
  <si>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</si>
  <si>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</si>
  <si>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</si>
  <si>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</si>
  <si>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</si>
  <si>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</si>
  <si>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</si>
  <si>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</si>
  <si>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</si>
  <si>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</si>
  <si>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</si>
  <si>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</si>
  <si>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</si>
  <si>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</si>
  <si>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</si>
  <si>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</si>
  <si>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</si>
  <si>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</si>
  <si>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</si>
  <si>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</si>
  <si>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</si>
  <si>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</si>
  <si>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</si>
  <si>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</si>
  <si>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</si>
  <si>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</si>
  <si>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</si>
  <si>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</si>
  <si>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</si>
  <si>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</si>
  <si>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</si>
  <si>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</si>
  <si>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</si>
  <si>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</si>
  <si>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</si>
  <si>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</si>
  <si>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</si>
  <si>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</si>
  <si>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</si>
  <si>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</si>
  <si>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</si>
  <si>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</si>
  <si>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</si>
  <si>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</si>
  <si>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</si>
  <si>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</si>
  <si>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</si>
  <si>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</si>
  <si>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</si>
  <si>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</si>
  <si>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</si>
  <si>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</si>
  <si>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</si>
  <si>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</si>
  <si>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</si>
  <si>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</si>
  <si>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</si>
  <si>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</si>
  <si>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</si>
  <si>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</si>
  <si>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</si>
  <si>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</si>
  <si>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</si>
  <si>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</si>
  <si>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</si>
  <si>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</si>
  <si>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</si>
  <si>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</si>
  <si>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</si>
  <si>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</si>
  <si>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</si>
  <si>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</si>
  <si>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</si>
  <si>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</si>
  <si>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</si>
  <si>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</si>
  <si>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</si>
  <si>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</si>
  <si>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</si>
  <si>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</si>
  <si>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</si>
  <si>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</si>
  <si>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</si>
  <si>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</si>
  <si>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</si>
  <si>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</si>
  <si>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</si>
  <si>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</si>
  <si>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</si>
  <si>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</si>
  <si>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</si>
  <si>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</si>
  <si>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</si>
  <si>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</si>
  <si>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</si>
  <si>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</si>
  <si>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</si>
  <si>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</si>
  <si>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</si>
  <si>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</si>
  <si>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</si>
  <si>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</si>
  <si>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</si>
  <si>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</si>
  <si>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</si>
  <si>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</si>
  <si>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</si>
  <si>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</si>
  <si>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</si>
  <si>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</si>
  <si>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</si>
  <si>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</si>
  <si>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</si>
  <si>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</si>
  <si>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</si>
  <si>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</si>
  <si>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</si>
  <si>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</si>
  <si>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</si>
  <si>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</si>
  <si>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</si>
  <si>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</si>
  <si>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</si>
  <si>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</si>
  <si>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</si>
  <si>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</si>
  <si>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</si>
  <si>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</si>
  <si>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</si>
  <si>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</si>
  <si>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</si>
  <si>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</si>
  <si>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</si>
  <si>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</si>
  <si>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</si>
  <si>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</si>
  <si>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</si>
  <si>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</si>
  <si>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</si>
  <si>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</si>
  <si>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</si>
  <si>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</si>
  <si>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</si>
  <si>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</si>
  <si>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</si>
  <si>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</si>
  <si>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</si>
  <si>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</si>
  <si>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</si>
  <si>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</si>
  <si>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</si>
  <si>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</si>
  <si>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</si>
  <si>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</si>
  <si>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</si>
  <si>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</si>
  <si>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</si>
  <si>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</si>
  <si>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</si>
  <si>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</si>
  <si>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</si>
  <si>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</si>
  <si>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</si>
  <si>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</si>
  <si>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</si>
  <si>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</si>
  <si>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</si>
  <si>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</si>
  <si>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</si>
  <si>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</si>
  <si>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</si>
  <si>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</si>
  <si>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</si>
  <si>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</si>
  <si>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</si>
  <si>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</si>
  <si>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</si>
  <si>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</si>
  <si>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</si>
  <si>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</si>
  <si>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</si>
  <si>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</si>
  <si>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</si>
  <si>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</si>
  <si>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</si>
  <si>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</si>
  <si>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</si>
  <si>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</si>
  <si>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</si>
  <si>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</si>
  <si>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</si>
  <si>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</si>
  <si>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</si>
  <si>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</si>
  <si>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</si>
  <si>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</si>
  <si>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</si>
  <si>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</si>
  <si>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</si>
  <si>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</si>
  <si>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</si>
  <si>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</si>
  <si>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</si>
  <si>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</si>
  <si>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</si>
  <si>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</si>
  <si>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</si>
  <si>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</si>
  <si>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</si>
  <si>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</si>
  <si>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</si>
  <si>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</si>
  <si>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</si>
  <si>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</si>
  <si>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</si>
  <si>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</si>
  <si>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</si>
  <si>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</si>
  <si>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</si>
  <si>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</si>
  <si>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</si>
  <si>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</si>
  <si>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</si>
  <si>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</si>
  <si>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</si>
  <si>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</si>
  <si>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</si>
  <si>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</si>
  <si>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</si>
  <si>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</si>
  <si>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</si>
  <si>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</si>
  <si>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</si>
  <si>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</si>
  <si>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</si>
  <si>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</si>
  <si>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</si>
  <si>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</si>
  <si>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</si>
  <si>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</si>
  <si>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</si>
  <si>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</si>
  <si>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</si>
  <si>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</si>
  <si>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</si>
  <si>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</si>
  <si>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</si>
  <si>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</si>
  <si>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</si>
  <si>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</si>
  <si>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</si>
  <si>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</si>
  <si>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</si>
  <si>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</si>
  <si>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</si>
  <si>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</si>
  <si>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</si>
  <si>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</si>
  <si>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</si>
  <si>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</si>
  <si>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</si>
  <si>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</si>
  <si>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</si>
  <si>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</si>
  <si>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</si>
  <si>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</si>
  <si>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</si>
  <si>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</si>
  <si>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</si>
  <si>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</si>
  <si>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</si>
  <si>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</si>
  <si>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</si>
  <si>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</si>
  <si>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</si>
  <si>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</si>
  <si>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</si>
  <si>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</si>
  <si>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</si>
  <si>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</si>
  <si>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</si>
  <si>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</si>
  <si>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</si>
  <si>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</si>
  <si>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</si>
  <si>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</si>
  <si>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</si>
  <si>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</si>
  <si>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</si>
  <si>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</si>
  <si>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</si>
  <si>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</si>
  <si>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</si>
  <si>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</si>
  <si>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</si>
  <si>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</si>
  <si>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</si>
  <si>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</si>
  <si>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</si>
  <si>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</si>
  <si>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</si>
  <si>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</si>
  <si>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</si>
  <si>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</si>
  <si>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</si>
  <si>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</si>
  <si>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</si>
  <si>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</si>
  <si>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</si>
  <si>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</si>
  <si>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</si>
  <si>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</si>
  <si>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</si>
  <si>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</si>
  <si>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</si>
  <si>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</si>
  <si>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</si>
  <si>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</si>
  <si>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</si>
  <si>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</si>
  <si>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</si>
  <si>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</si>
  <si>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</si>
  <si>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</si>
  <si>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</si>
  <si>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</si>
  <si>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</si>
  <si>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</si>
  <si>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</si>
  <si>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</si>
  <si>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</si>
  <si>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</si>
  <si>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</si>
  <si>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</si>
  <si>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</si>
  <si>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</si>
  <si>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</si>
  <si>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</si>
  <si>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</si>
  <si>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</si>
  <si>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</si>
  <si>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</si>
  <si>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</si>
  <si>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</si>
  <si>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</si>
  <si>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</si>
  <si>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</si>
  <si>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</si>
  <si>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</si>
  <si>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</si>
  <si>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</si>
  <si>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</si>
  <si>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</si>
  <si>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</si>
  <si>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</si>
  <si>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</si>
  <si>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</si>
  <si>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</si>
  <si>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</si>
  <si>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</si>
  <si>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</si>
  <si>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</si>
  <si>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</si>
  <si>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</si>
  <si>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</si>
  <si>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</si>
  <si>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</si>
  <si>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</si>
  <si>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</si>
  <si>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</si>
  <si>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</si>
  <si>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</si>
  <si>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</si>
  <si>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</si>
  <si>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</si>
  <si>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</si>
  <si>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</si>
  <si>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</si>
  <si>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</si>
  <si>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</si>
  <si>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</si>
  <si>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</si>
  <si>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</si>
  <si>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</si>
  <si>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</si>
  <si>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</si>
  <si>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</si>
  <si>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</si>
  <si>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</si>
  <si>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</si>
  <si>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</si>
  <si>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</si>
  <si>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</si>
  <si>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</si>
  <si>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</si>
  <si>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</si>
  <si>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</si>
  <si>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</si>
  <si>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</si>
  <si>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</si>
  <si>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</si>
  <si>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</si>
  <si>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</si>
  <si>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</si>
  <si>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</si>
  <si>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</si>
  <si>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</si>
  <si>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</si>
  <si>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</si>
  <si>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</si>
  <si>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</si>
  <si>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</si>
  <si>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</si>
  <si>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</si>
  <si>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</si>
  <si>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</si>
  <si>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</si>
  <si>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</si>
  <si>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</si>
  <si>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</si>
  <si>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</si>
  <si>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</si>
  <si>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</si>
  <si>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</si>
  <si>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</si>
  <si>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</si>
  <si>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</si>
  <si>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</si>
  <si>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</si>
  <si>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</si>
  <si>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</si>
  <si>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</si>
  <si>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</si>
  <si>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</si>
  <si>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</si>
  <si>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</si>
  <si>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</si>
  <si>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</si>
  <si>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</si>
  <si>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</si>
  <si>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</si>
  <si>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</si>
  <si>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</si>
  <si>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</si>
  <si>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</si>
  <si>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</si>
  <si>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</si>
  <si>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</si>
  <si>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</si>
  <si>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</si>
  <si>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</si>
  <si>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</si>
  <si>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</si>
  <si>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</si>
  <si>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</si>
  <si>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</si>
  <si>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</si>
  <si>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</si>
  <si>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</si>
  <si>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</si>
  <si>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</si>
  <si>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</si>
  <si>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</si>
  <si>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</si>
  <si>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</si>
  <si>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</si>
  <si>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</si>
  <si>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</si>
  <si>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</si>
  <si>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</si>
  <si>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</si>
  <si>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</si>
  <si>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</si>
  <si>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</si>
  <si>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</si>
  <si>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</si>
  <si>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</si>
  <si>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</si>
  <si>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</si>
  <si>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</si>
  <si>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</si>
  <si>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</si>
  <si>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</si>
  <si>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</si>
  <si>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</si>
  <si>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</si>
  <si>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</si>
  <si>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</si>
  <si>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</si>
  <si>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</si>
  <si>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</si>
  <si>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</si>
  <si>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</si>
  <si>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</si>
  <si>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</si>
  <si>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</si>
  <si>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</si>
  <si>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</si>
  <si>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</si>
  <si>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</si>
  <si>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</si>
  <si>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</si>
  <si>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</si>
  <si>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</si>
  <si>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</si>
  <si>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</si>
  <si>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</si>
  <si>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</si>
  <si>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</si>
  <si>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</si>
  <si>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</si>
  <si>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</si>
  <si>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</si>
  <si>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</si>
  <si>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</si>
  <si>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</si>
  <si>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</si>
  <si>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</si>
  <si>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</si>
  <si>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</si>
  <si>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</si>
  <si>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</si>
  <si>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</si>
  <si>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</si>
  <si>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</si>
  <si>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</si>
  <si>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</si>
  <si>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</si>
  <si>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</si>
  <si>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</si>
  <si>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</si>
  <si>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</si>
  <si>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</si>
  <si>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</si>
  <si>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</si>
  <si>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</si>
  <si>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</si>
  <si>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</si>
  <si>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</si>
  <si>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</si>
  <si>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</si>
  <si>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</si>
  <si>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</si>
  <si>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</si>
  <si>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</si>
  <si>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</si>
  <si>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</si>
  <si>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</si>
  <si>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</si>
  <si>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</si>
  <si>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</si>
  <si>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</si>
  <si>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</si>
  <si>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</si>
  <si>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</si>
  <si>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</si>
  <si>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</si>
  <si>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</si>
  <si>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</si>
  <si>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</si>
  <si>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</si>
  <si>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</si>
  <si>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</si>
  <si>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</si>
  <si>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</si>
  <si>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</si>
  <si>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</si>
  <si>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</si>
  <si>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</si>
  <si>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</si>
  <si>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</si>
  <si>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</si>
  <si>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</si>
  <si>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</si>
  <si>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</si>
  <si>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</si>
  <si>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</si>
  <si>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</si>
  <si>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</si>
  <si>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</si>
  <si>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</si>
  <si>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</si>
  <si>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</si>
  <si>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</si>
  <si>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</si>
  <si>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</si>
  <si>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</si>
  <si>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</si>
  <si>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</si>
  <si>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</si>
  <si>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</si>
  <si>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</si>
  <si>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</si>
  <si>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</si>
  <si>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</si>
  <si>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</si>
  <si>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</si>
  <si>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</si>
  <si>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</si>
  <si>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</si>
  <si>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</si>
  <si>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</si>
  <si>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</si>
  <si>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</si>
  <si>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</si>
  <si>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</si>
  <si>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</si>
  <si>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</si>
  <si>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</si>
  <si>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</si>
  <si>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</si>
  <si>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</si>
  <si>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</si>
  <si>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</si>
  <si>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</si>
  <si>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</si>
  <si>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</si>
  <si>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</si>
  <si>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</si>
  <si>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</si>
  <si>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</si>
  <si>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</si>
  <si>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</si>
  <si>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</si>
  <si>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</si>
  <si>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</si>
  <si>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</si>
  <si>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</si>
  <si>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</si>
  <si>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</si>
  <si>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</si>
  <si>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</si>
  <si>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</si>
  <si>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</si>
  <si>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</si>
  <si>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</si>
  <si>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</si>
  <si>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</si>
  <si>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</si>
  <si>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</si>
  <si>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</si>
  <si>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</si>
  <si>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</si>
  <si>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</si>
  <si>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</si>
  <si>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</si>
  <si>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</si>
  <si>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</si>
  <si>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</si>
  <si>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</si>
  <si>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</si>
  <si>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</si>
  <si>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</si>
  <si>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</si>
  <si>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</si>
  <si>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</si>
  <si>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</si>
  <si>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</si>
  <si>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</si>
  <si>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</si>
  <si>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</si>
  <si>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</si>
  <si>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</si>
  <si>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</si>
  <si>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</si>
  <si>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</si>
  <si>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</si>
  <si>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</si>
  <si>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</si>
  <si>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</si>
  <si>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</si>
  <si>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</si>
  <si>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</si>
  <si>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</si>
  <si>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</si>
  <si>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</si>
  <si>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</si>
  <si>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</si>
  <si>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</si>
  <si>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</si>
  <si>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</si>
  <si>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</si>
  <si>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</si>
  <si>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</si>
  <si>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</si>
  <si>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</si>
  <si>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</si>
  <si>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</si>
  <si>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</si>
  <si>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</si>
  <si>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</si>
  <si>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</si>
  <si>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</si>
  <si>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</si>
  <si>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</si>
  <si>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</si>
  <si>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</si>
  <si>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</si>
  <si>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</si>
  <si>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</si>
  <si>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</si>
  <si>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</si>
  <si>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</si>
  <si>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</si>
  <si>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</si>
  <si>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</si>
  <si>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</si>
  <si>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</si>
  <si>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</si>
  <si>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</si>
  <si>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</si>
  <si>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</si>
  <si>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</si>
  <si>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</si>
  <si>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</si>
  <si>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</si>
  <si>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</si>
  <si>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</si>
  <si>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</si>
  <si>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</si>
  <si>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</si>
  <si>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</si>
  <si>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</si>
  <si>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</si>
  <si>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</si>
  <si>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</si>
  <si>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</si>
  <si>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</si>
  <si>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</si>
  <si>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</si>
  <si>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</si>
  <si>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</si>
  <si>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</si>
  <si>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</si>
  <si>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</si>
  <si>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</si>
  <si>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</si>
  <si>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</si>
  <si>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</si>
  <si>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</si>
  <si>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</si>
  <si>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</si>
  <si>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</si>
  <si>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</si>
  <si>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</si>
  <si>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</si>
  <si>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</si>
  <si>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</si>
  <si>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</si>
  <si>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</si>
  <si>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</si>
  <si>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</si>
  <si>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</si>
  <si>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</si>
  <si>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</si>
  <si>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</si>
  <si>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</si>
  <si>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</si>
  <si>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</si>
  <si>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</si>
  <si>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</si>
  <si>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</si>
  <si>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</si>
  <si>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</si>
  <si>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</si>
  <si>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</si>
  <si>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</si>
  <si>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</si>
  <si>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</si>
  <si>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</si>
  <si>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</si>
  <si>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</si>
  <si>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</si>
  <si>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</si>
  <si>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</si>
  <si>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</si>
  <si>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</si>
  <si>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</si>
  <si>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</si>
  <si>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</si>
  <si>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</si>
  <si>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</si>
  <si>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</si>
  <si>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</si>
  <si>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</si>
  <si>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</si>
  <si>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</si>
  <si>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</si>
  <si>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</si>
  <si>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</si>
  <si>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</si>
  <si>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</si>
  <si>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</si>
  <si>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</si>
  <si>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</si>
  <si>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</si>
  <si>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</si>
  <si>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</si>
  <si>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</si>
  <si>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</si>
  <si>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</si>
  <si>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</si>
  <si>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</si>
  <si>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</si>
  <si>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</si>
  <si>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</si>
  <si>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</si>
  <si>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</si>
  <si>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</si>
  <si>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</si>
  <si>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</si>
  <si>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</si>
  <si>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</si>
  <si>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</si>
  <si>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</si>
  <si>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</si>
  <si>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</si>
  <si>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</si>
  <si>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</si>
  <si>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</si>
  <si>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</si>
  <si>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</si>
  <si>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</si>
  <si>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</si>
  <si>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</si>
  <si>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</si>
  <si>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</si>
  <si>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</si>
  <si>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</si>
  <si>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</si>
  <si>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</si>
  <si>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</si>
  <si>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</si>
  <si>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</si>
  <si>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</si>
  <si>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</si>
  <si>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</si>
  <si>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</si>
  <si>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</si>
  <si>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</si>
  <si>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</si>
  <si>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</si>
  <si>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</si>
  <si>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</si>
  <si>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</si>
  <si>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</si>
  <si>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</si>
  <si>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</si>
  <si>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</si>
  <si>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</si>
  <si>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</si>
  <si>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</si>
  <si>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</si>
  <si>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</si>
  <si>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</si>
  <si>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</si>
  <si>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</si>
  <si>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</si>
  <si>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</si>
  <si>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</si>
  <si>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</si>
  <si>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</si>
  <si>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</si>
  <si>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</si>
  <si>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</si>
  <si>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</si>
  <si>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</si>
  <si>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</si>
  <si>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</si>
  <si>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</si>
  <si>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</si>
  <si>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</si>
  <si>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</si>
  <si>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</si>
  <si>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</si>
  <si>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</si>
  <si>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</si>
  <si>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</si>
  <si>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</si>
  <si>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</si>
  <si>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</si>
  <si>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</si>
  <si>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</si>
  <si>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</si>
  <si>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</si>
  <si>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</si>
  <si>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</si>
  <si>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</si>
  <si>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</si>
  <si>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</si>
  <si>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</si>
  <si>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</si>
  <si>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</si>
  <si>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</si>
  <si>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</si>
  <si>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</si>
  <si>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</si>
  <si>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</si>
  <si>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</si>
  <si>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</si>
  <si>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</si>
  <si>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</si>
  <si>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</si>
  <si>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</si>
  <si>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</si>
  <si>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</si>
  <si>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</si>
  <si>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</si>
  <si>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</si>
  <si>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</si>
  <si>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</si>
  <si>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</si>
  <si>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</si>
  <si>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</si>
  <si>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</si>
  <si>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</si>
  <si>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</si>
  <si>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</si>
  <si>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</si>
  <si>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</si>
  <si>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</si>
  <si>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</si>
  <si>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</si>
  <si>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</si>
  <si>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</si>
  <si>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</si>
  <si>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</si>
  <si>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</si>
  <si>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</si>
  <si>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</si>
  <si>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</si>
  <si>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</si>
  <si>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</si>
  <si>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</si>
  <si>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</si>
  <si>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</si>
  <si>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</si>
  <si>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</si>
  <si>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</si>
  <si>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</si>
  <si>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</si>
  <si>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</si>
  <si>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</si>
  <si>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</si>
  <si>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</si>
  <si>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</si>
  <si>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</si>
  <si>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</si>
  <si>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</si>
  <si>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</si>
  <si>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</si>
  <si>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</si>
  <si>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</si>
  <si>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</si>
  <si>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</si>
  <si>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</si>
  <si>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</si>
  <si>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</si>
  <si>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</si>
  <si>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</si>
  <si>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</si>
  <si>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</si>
  <si>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</si>
  <si>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</si>
  <si>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</si>
  <si>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</si>
  <si>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</si>
  <si>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</si>
  <si>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</si>
  <si>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</si>
  <si>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</si>
  <si>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</si>
  <si>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</si>
  <si>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</si>
  <si>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</si>
  <si>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</si>
  <si>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</si>
  <si>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</si>
  <si>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</si>
  <si>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</si>
  <si>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</si>
  <si>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</si>
  <si>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</si>
  <si>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</si>
  <si>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</si>
  <si>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</si>
  <si>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</si>
  <si>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</si>
  <si>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</si>
  <si>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</si>
  <si>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</si>
  <si>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</si>
  <si>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</si>
  <si>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</si>
  <si>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</si>
  <si>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</si>
  <si>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</si>
  <si>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</si>
  <si>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</si>
  <si>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</si>
  <si>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</si>
  <si>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</si>
  <si>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</si>
  <si>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</si>
  <si>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</si>
  <si>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</si>
  <si>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</si>
  <si>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</si>
  <si>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</si>
  <si>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</si>
  <si>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</si>
  <si>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</si>
  <si>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</si>
  <si>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</si>
  <si>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</si>
  <si>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</si>
  <si>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</si>
  <si>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</si>
  <si>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</si>
  <si>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</si>
  <si>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</si>
  <si>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</si>
  <si>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</si>
  <si>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</si>
  <si>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</si>
  <si>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</si>
  <si>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</si>
  <si>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</si>
  <si>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</si>
  <si>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</si>
  <si>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</si>
  <si>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</si>
  <si>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</si>
  <si>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</si>
  <si>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</si>
  <si>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</si>
  <si>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</si>
  <si>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</si>
  <si>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</si>
  <si>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</si>
  <si>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</si>
  <si>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</si>
  <si>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</si>
  <si>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</si>
  <si>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</si>
  <si>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</si>
  <si>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</si>
  <si>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</si>
  <si>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</si>
  <si>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</si>
  <si>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</si>
  <si>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</si>
  <si>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</si>
  <si>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</si>
  <si>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</si>
  <si>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</si>
  <si>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</si>
  <si>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</si>
  <si>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</si>
  <si>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</si>
  <si>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</si>
  <si>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</si>
  <si>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</si>
  <si>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</si>
  <si>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</si>
  <si>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</si>
  <si>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</si>
  <si>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</si>
  <si>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</si>
  <si>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</si>
  <si>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</si>
  <si>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</si>
  <si>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</si>
  <si>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</si>
  <si>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</si>
  <si>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</si>
  <si>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</si>
  <si>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</si>
  <si>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</si>
  <si>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</si>
  <si>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</si>
  <si>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</si>
  <si>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</si>
  <si>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</si>
  <si>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</si>
  <si>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</si>
  <si>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</si>
  <si>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</si>
  <si>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</si>
  <si>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</si>
  <si>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</si>
  <si>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</si>
  <si>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</si>
  <si>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</si>
  <si>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</si>
  <si>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</si>
  <si>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</si>
  <si>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</si>
  <si>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</si>
  <si>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</si>
  <si>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</si>
  <si>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</si>
  <si>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</si>
  <si>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</si>
  <si>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</si>
  <si>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</si>
  <si>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</si>
  <si>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</si>
  <si>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</si>
  <si>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</si>
  <si>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</si>
  <si>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</si>
  <si>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</si>
  <si>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</si>
  <si>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</si>
  <si>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</si>
  <si>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</si>
  <si>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</si>
  <si>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</si>
  <si>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</si>
  <si>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</si>
  <si>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</si>
  <si>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</si>
  <si>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</si>
  <si>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</si>
  <si>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</si>
  <si>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</si>
  <si>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</si>
  <si>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</si>
  <si>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</si>
  <si>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</si>
  <si>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</si>
  <si>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</si>
  <si>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</si>
  <si>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</si>
  <si>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</si>
  <si>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</si>
  <si>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</si>
  <si>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</si>
  <si>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</si>
  <si>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</si>
  <si>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</si>
  <si>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</si>
  <si>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</si>
  <si>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</si>
  <si>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</si>
  <si>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</si>
  <si>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</si>
  <si>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</si>
  <si>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</si>
  <si>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</si>
  <si>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</si>
  <si>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</si>
  <si>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</si>
  <si>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</si>
  <si>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</si>
  <si>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</si>
  <si>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</si>
  <si>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</si>
  <si>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</si>
  <si>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</si>
  <si>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</si>
  <si>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</si>
  <si>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</si>
  <si>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</si>
  <si>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</si>
  <si>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</si>
  <si>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</si>
  <si>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</si>
  <si>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</si>
  <si>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</si>
  <si>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</si>
  <si>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</si>
  <si>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</si>
  <si>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</si>
  <si>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</si>
  <si>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</si>
  <si>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</si>
  <si>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</si>
  <si>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</si>
  <si>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</si>
  <si>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</si>
  <si>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</si>
  <si>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</si>
  <si>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</si>
  <si>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</si>
  <si>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</si>
  <si>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</si>
  <si>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</si>
  <si>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</si>
  <si>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</si>
  <si>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</si>
  <si>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</si>
  <si>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</si>
  <si>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</si>
  <si>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</si>
  <si>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</si>
  <si>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</si>
  <si>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</si>
  <si>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</si>
  <si>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</si>
  <si>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</si>
  <si>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</si>
  <si>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</si>
  <si>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</si>
  <si>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</si>
  <si>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</si>
  <si>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</si>
  <si>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</si>
  <si>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</si>
  <si>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</si>
  <si>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</si>
  <si>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</si>
  <si>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</si>
  <si>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</si>
  <si>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</si>
  <si>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</si>
  <si>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</si>
  <si>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</si>
  <si>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</si>
  <si>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</si>
  <si>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</si>
  <si>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</si>
  <si>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</si>
  <si>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</si>
  <si>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</si>
  <si>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</si>
  <si>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</si>
  <si>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</si>
  <si>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</si>
  <si>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</si>
  <si>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</si>
  <si>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</si>
  <si>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</si>
  <si>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</si>
  <si>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</si>
  <si>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</si>
  <si>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</si>
  <si>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</si>
  <si>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</si>
  <si>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</si>
  <si>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</si>
  <si>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</si>
  <si>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</si>
  <si>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</si>
  <si>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</si>
  <si>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</si>
  <si>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</si>
  <si>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</si>
  <si>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</si>
  <si>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</si>
  <si>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</si>
  <si>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</si>
  <si>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</si>
  <si>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</si>
  <si>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</si>
  <si>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</si>
  <si>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</si>
  <si>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</si>
  <si>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</si>
  <si>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</si>
  <si>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</si>
  <si>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</si>
  <si>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</si>
  <si>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</si>
  <si>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</si>
  <si>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</si>
  <si>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</si>
  <si>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</si>
  <si>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</si>
  <si>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</si>
  <si>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</si>
  <si>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</si>
  <si>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</si>
  <si>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</si>
  <si>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</si>
  <si>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</si>
  <si>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</si>
  <si>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</si>
  <si>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</si>
  <si>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</si>
  <si>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</si>
  <si>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</si>
  <si>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</si>
  <si>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</si>
  <si>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</si>
  <si>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</si>
  <si>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</si>
  <si>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</si>
  <si>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</si>
  <si>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</si>
  <si>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</si>
  <si>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</si>
  <si>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</si>
  <si>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</si>
  <si>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</si>
  <si>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</si>
  <si>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</si>
  <si>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</si>
  <si>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</si>
  <si>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</si>
  <si>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</si>
  <si>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</si>
  <si>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</si>
  <si>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</si>
  <si>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</si>
  <si>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</si>
  <si>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</si>
  <si>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</si>
  <si>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</si>
  <si>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</si>
  <si>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</si>
  <si>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</si>
  <si>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</si>
  <si>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</si>
  <si>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</si>
  <si>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</si>
  <si>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</si>
  <si>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</si>
  <si>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</si>
  <si>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</si>
  <si>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</si>
  <si>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</si>
  <si>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</si>
  <si>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</si>
  <si>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</si>
  <si>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</si>
  <si>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</si>
  <si>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</si>
  <si>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</si>
  <si>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</si>
  <si>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</si>
  <si>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</si>
  <si>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</si>
  <si>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</si>
  <si>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</si>
  <si>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</si>
  <si>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</si>
  <si>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</si>
  <si>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</si>
  <si>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</si>
  <si>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</si>
  <si>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</si>
  <si>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</si>
  <si>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</si>
  <si>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</si>
  <si>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</si>
  <si>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</si>
  <si>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</si>
  <si>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</si>
  <si>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</si>
  <si>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</si>
  <si>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</si>
  <si>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</si>
  <si>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</si>
  <si>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</si>
  <si>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</si>
  <si>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</si>
  <si>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</si>
  <si>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</si>
  <si>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</si>
  <si>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</si>
  <si>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</si>
  <si>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</si>
  <si>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</si>
  <si>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</si>
  <si>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</si>
  <si>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</si>
  <si>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</si>
  <si>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</si>
  <si>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</si>
  <si>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</si>
  <si>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</si>
  <si>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</si>
  <si>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</si>
  <si>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</si>
  <si>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</si>
  <si>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</si>
  <si>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</si>
  <si>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</si>
  <si>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</si>
  <si>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</si>
  <si>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</si>
  <si>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</si>
  <si>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</si>
  <si>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</si>
  <si>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</si>
  <si>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</si>
  <si>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</si>
  <si>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</si>
  <si>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</si>
  <si>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</si>
  <si>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</si>
  <si>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</si>
  <si>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</si>
  <si>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</si>
  <si>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</si>
  <si>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</si>
  <si>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</si>
  <si>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</si>
  <si>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</si>
  <si>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</si>
  <si>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</si>
  <si>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</si>
  <si>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</si>
  <si>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</si>
  <si>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</si>
  <si>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</si>
  <si>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</si>
  <si>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</si>
  <si>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</si>
  <si>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</si>
  <si>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</si>
  <si>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</si>
  <si>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</si>
  <si>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</si>
  <si>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</si>
  <si>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</si>
  <si>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</si>
  <si>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</si>
  <si>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</si>
  <si>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</si>
  <si>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</si>
  <si>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</si>
  <si>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</si>
  <si>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</si>
  <si>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</si>
  <si>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</si>
  <si>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</si>
  <si>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</si>
  <si>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</si>
  <si>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</si>
  <si>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</si>
  <si>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</si>
  <si>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</si>
  <si>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</si>
  <si>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</si>
  <si>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</si>
  <si>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</si>
  <si>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</si>
  <si>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</si>
  <si>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</si>
  <si>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</si>
  <si>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</si>
  <si>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</si>
  <si>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</si>
  <si>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</si>
  <si>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</si>
  <si>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</si>
  <si>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</si>
  <si>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</si>
  <si>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</si>
  <si>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</si>
  <si>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</si>
  <si>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</si>
  <si>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</si>
  <si>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</si>
  <si>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</si>
  <si>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</si>
  <si>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</si>
  <si>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</si>
  <si>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</si>
  <si>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</si>
  <si>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</si>
  <si>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</si>
  <si>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</si>
  <si>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</si>
  <si>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</si>
  <si>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</si>
  <si>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</si>
  <si>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</si>
  <si>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</si>
  <si>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</si>
  <si>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</si>
  <si>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</si>
  <si>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</si>
  <si>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</si>
  <si>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</si>
  <si>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</si>
  <si>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</si>
  <si>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</si>
  <si>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</si>
  <si>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</si>
  <si>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</si>
  <si>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</si>
  <si>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</si>
  <si>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</si>
  <si>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</si>
  <si>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</si>
  <si>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</si>
  <si>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</si>
  <si>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</si>
  <si>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</si>
  <si>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</si>
  <si>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</si>
  <si>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</si>
  <si>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</si>
  <si>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</si>
  <si>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</si>
  <si>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</si>
  <si>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</si>
  <si>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</si>
  <si>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</si>
  <si>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</si>
  <si>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</si>
  <si>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</si>
  <si>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</si>
  <si>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</si>
  <si>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</si>
  <si>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</si>
  <si>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</si>
  <si>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</si>
  <si>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</si>
  <si>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</si>
  <si>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</si>
  <si>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</si>
  <si>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</si>
  <si>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</si>
  <si>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</si>
  <si>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</si>
  <si>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</si>
  <si>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</si>
  <si>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</si>
  <si>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</si>
  <si>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</si>
  <si>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</si>
  <si>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</si>
  <si>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</si>
  <si>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</si>
  <si>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</si>
  <si>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</si>
  <si>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</si>
  <si>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</si>
  <si>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</si>
  <si>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</si>
  <si>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</si>
  <si>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</si>
  <si>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</si>
  <si>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</si>
  <si>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</si>
  <si>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</si>
  <si>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</si>
  <si>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</si>
  <si>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</si>
  <si>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</si>
  <si>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</si>
  <si>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</si>
  <si>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</si>
  <si>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</si>
  <si>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</si>
  <si>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</si>
  <si>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</si>
  <si>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</si>
  <si>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</si>
  <si>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</si>
  <si>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</si>
  <si>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</si>
  <si>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</si>
  <si>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</si>
  <si>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</si>
  <si>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</si>
  <si>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</si>
  <si>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</si>
  <si>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</si>
  <si>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</si>
  <si>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</si>
  <si>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</si>
  <si>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</si>
  <si>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</si>
  <si>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</si>
  <si>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</si>
  <si>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</si>
  <si>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</si>
  <si>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</si>
  <si>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</si>
  <si>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</si>
  <si>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</si>
  <si>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</si>
  <si>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</si>
  <si>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</si>
  <si>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</si>
  <si>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</si>
  <si>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</si>
  <si>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</si>
  <si>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</si>
  <si>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</si>
  <si>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</si>
  <si>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</si>
  <si>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</si>
  <si>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</si>
  <si>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</si>
  <si>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</si>
  <si>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</si>
  <si>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</si>
  <si>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</si>
  <si>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</si>
  <si>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</si>
  <si>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</si>
  <si>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</si>
  <si>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</si>
  <si>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</si>
  <si>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</si>
  <si>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</si>
  <si>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</si>
  <si>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</si>
  <si>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</si>
  <si>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</si>
  <si>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</si>
  <si>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</si>
  <si>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</si>
  <si>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</si>
  <si>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</si>
  <si>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</si>
  <si>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</si>
  <si>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</si>
  <si>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</si>
  <si>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</si>
  <si>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</si>
  <si>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</si>
  <si>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</si>
  <si>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</si>
  <si>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</si>
  <si>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</si>
  <si>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</si>
  <si>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</si>
  <si>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</si>
  <si>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</si>
  <si>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</si>
  <si>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</si>
  <si>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</si>
  <si>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</si>
  <si>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</si>
  <si>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</si>
  <si>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</si>
  <si>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</si>
  <si>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</si>
  <si>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</si>
  <si>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</si>
  <si>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</si>
  <si>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</si>
  <si>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</si>
  <si>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</si>
  <si>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</si>
  <si>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</si>
  <si>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</si>
  <si>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</si>
  <si>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</si>
  <si>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</si>
  <si>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</si>
  <si>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</si>
  <si>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</si>
  <si>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</si>
  <si>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</si>
  <si>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</si>
  <si>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</si>
  <si>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</si>
  <si>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</si>
  <si>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</si>
  <si>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</si>
  <si>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</si>
  <si>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</si>
  <si>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</si>
  <si>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</si>
  <si>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</si>
  <si>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</si>
  <si>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</si>
  <si>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</si>
  <si>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</si>
  <si>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</si>
  <si>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</si>
  <si>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</si>
  <si>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</si>
  <si>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</si>
  <si>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</si>
  <si>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</si>
  <si>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</si>
  <si>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</si>
  <si>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</si>
  <si>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</si>
  <si>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</si>
  <si>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</si>
  <si>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</si>
  <si>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</si>
  <si>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</si>
  <si>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</si>
  <si>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</si>
  <si>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</si>
  <si>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</si>
  <si>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</si>
  <si>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</si>
  <si>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</si>
  <si>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</si>
  <si>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</si>
  <si>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</si>
  <si>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</si>
  <si>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</si>
  <si>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</si>
  <si>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</si>
  <si>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</si>
  <si>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</si>
  <si>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</si>
  <si>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</si>
  <si>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</si>
  <si>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</si>
  <si>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</si>
  <si>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</si>
  <si>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</si>
  <si>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</si>
  <si>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</si>
  <si>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</si>
  <si>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</si>
  <si>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</si>
  <si>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</si>
  <si>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</si>
  <si>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</si>
  <si>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</si>
  <si>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</si>
  <si>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</si>
  <si>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</si>
  <si>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</si>
  <si>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</si>
  <si>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</si>
  <si>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</si>
  <si>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</si>
  <si>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</si>
  <si>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</si>
  <si>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</si>
  <si>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</si>
  <si>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</si>
  <si>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</si>
  <si>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</si>
  <si>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</si>
  <si>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</si>
  <si>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</si>
  <si>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</si>
  <si>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</si>
  <si>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</si>
  <si>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</si>
  <si>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</si>
  <si>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</si>
  <si>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</si>
  <si>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</si>
  <si>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</si>
  <si>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</si>
  <si>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</si>
  <si>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</si>
  <si>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</si>
  <si>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</si>
  <si>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</si>
  <si>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</si>
  <si>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</si>
  <si>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</si>
  <si>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</si>
  <si>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</si>
  <si>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</si>
  <si>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</si>
  <si>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</si>
  <si>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</si>
  <si>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</si>
  <si>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</si>
  <si>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</si>
  <si>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</si>
  <si>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</si>
  <si>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</si>
  <si>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</si>
  <si>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</si>
  <si>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</si>
  <si>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</si>
  <si>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</si>
  <si>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</si>
  <si>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</si>
  <si>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</si>
  <si>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</si>
  <si>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</si>
  <si>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</si>
  <si>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</si>
  <si>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</si>
  <si>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</si>
  <si>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</si>
  <si>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</si>
  <si>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</si>
  <si>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</si>
  <si>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</si>
  <si>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</si>
  <si>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</si>
  <si>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</si>
  <si>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</si>
  <si>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</si>
  <si>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</si>
  <si>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</si>
  <si>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</si>
  <si>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</si>
  <si>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</si>
  <si>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</si>
  <si>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</si>
  <si>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</si>
  <si>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</si>
  <si>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</si>
  <si>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</si>
  <si>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</si>
  <si>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</si>
  <si>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</si>
  <si>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</si>
  <si>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</si>
  <si>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</si>
  <si>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</si>
  <si>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</si>
  <si>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</si>
  <si>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</si>
  <si>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</si>
  <si>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</si>
  <si>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</si>
  <si>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</si>
  <si>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</si>
  <si>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</si>
  <si>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</si>
  <si>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</si>
  <si>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</si>
  <si>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</si>
  <si>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</si>
  <si>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</si>
  <si>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</si>
  <si>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</si>
  <si>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</si>
  <si>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</si>
  <si>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</si>
  <si>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</si>
  <si>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</si>
  <si>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</si>
  <si>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</si>
  <si>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</si>
  <si>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</si>
  <si>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</si>
  <si>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</si>
  <si>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</si>
  <si>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</si>
  <si>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</si>
  <si>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</si>
  <si>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</si>
  <si>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</si>
  <si>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</si>
  <si>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</si>
  <si>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</si>
  <si>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</si>
  <si>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</si>
  <si>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</si>
  <si>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</si>
  <si>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</si>
  <si>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</si>
  <si>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</si>
  <si>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</si>
  <si>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</si>
  <si>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</si>
  <si>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</si>
  <si>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</si>
  <si>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</si>
  <si>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</si>
  <si>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</si>
  <si>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</si>
  <si>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</si>
  <si>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</si>
  <si>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</si>
  <si>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</si>
  <si>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</si>
  <si>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</si>
  <si>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</si>
  <si>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</si>
  <si>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</si>
  <si>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</si>
  <si>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</si>
  <si>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</si>
  <si>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</si>
  <si>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</si>
  <si>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</si>
  <si>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</si>
  <si>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</si>
  <si>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</si>
  <si>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</si>
  <si>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</si>
  <si>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</si>
  <si>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</si>
  <si>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</si>
  <si>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</si>
  <si>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</si>
  <si>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</si>
  <si>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</si>
  <si>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</si>
  <si>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</si>
  <si>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</si>
  <si>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</si>
  <si>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</si>
  <si>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</si>
  <si>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</si>
  <si>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</si>
  <si>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</si>
  <si>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</si>
  <si>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</si>
  <si>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</si>
  <si>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</si>
  <si>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</si>
  <si>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</si>
  <si>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</si>
  <si>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</si>
  <si>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</si>
  <si>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</si>
  <si>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</si>
  <si>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</si>
  <si>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</si>
  <si>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</si>
  <si>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</si>
  <si>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</si>
  <si>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</si>
  <si>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</si>
  <si>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</si>
  <si>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</si>
  <si>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</si>
  <si>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</si>
  <si>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</si>
  <si>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</si>
  <si>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</si>
  <si>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</si>
  <si>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</si>
  <si>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</si>
  <si>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</si>
  <si>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</si>
  <si>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</si>
  <si>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</si>
  <si>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</si>
  <si>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</si>
  <si>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</si>
  <si>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</si>
  <si>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</si>
  <si>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</si>
  <si>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</si>
  <si>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</si>
  <si>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</si>
  <si>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</si>
  <si>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</si>
  <si>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</si>
  <si>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</si>
  <si>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</si>
  <si>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</si>
  <si>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</si>
  <si>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</si>
  <si>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</si>
  <si>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</si>
  <si>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</si>
  <si>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</si>
  <si>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</si>
  <si>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</si>
  <si>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</si>
  <si>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</si>
  <si>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</si>
  <si>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</si>
  <si>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</si>
  <si>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</si>
  <si>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</si>
  <si>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</si>
  <si>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</si>
  <si>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</si>
  <si>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</si>
  <si>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</si>
  <si>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</si>
  <si>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</si>
  <si>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</si>
  <si>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</si>
  <si>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</si>
  <si>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</si>
  <si>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</si>
  <si>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</si>
  <si>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</si>
  <si>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</si>
  <si>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</si>
  <si>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</si>
  <si>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</si>
  <si>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</si>
  <si>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</si>
  <si>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</si>
  <si>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</si>
  <si>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</si>
  <si>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</si>
  <si>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</si>
  <si>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</si>
  <si>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</si>
  <si>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</si>
  <si>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</si>
  <si>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</si>
  <si>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</si>
  <si>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</si>
  <si>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</si>
  <si>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</si>
  <si>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</si>
  <si>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</si>
  <si>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</si>
  <si>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</si>
  <si>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</si>
  <si>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</si>
  <si>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</si>
  <si>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</si>
  <si>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</si>
  <si>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</si>
  <si>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</si>
  <si>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</si>
  <si>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</si>
  <si>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</si>
  <si>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</si>
  <si>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</si>
  <si>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</si>
  <si>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</si>
  <si>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</si>
  <si>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</si>
  <si>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</si>
  <si>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</si>
  <si>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</si>
  <si>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</si>
  <si>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</si>
  <si>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</si>
  <si>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</si>
  <si>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</si>
  <si>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</si>
  <si>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</si>
  <si>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</si>
  <si>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</si>
  <si>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</si>
  <si>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</si>
  <si>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</si>
  <si>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</si>
  <si>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</si>
  <si>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</si>
  <si>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</si>
  <si>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</si>
  <si>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</si>
  <si>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</si>
  <si>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</si>
  <si>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</si>
  <si>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</si>
  <si>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</si>
  <si>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</si>
  <si>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</si>
  <si>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</si>
  <si>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</si>
  <si>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</si>
  <si>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</si>
  <si>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</si>
  <si>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</si>
  <si>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</si>
  <si>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</si>
  <si>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</si>
  <si>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</si>
  <si>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</si>
  <si>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</si>
  <si>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</si>
  <si>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</si>
  <si>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</si>
  <si>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</si>
  <si>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</si>
  <si>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</si>
  <si>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</si>
  <si>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</si>
  <si>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</si>
  <si>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</si>
  <si>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</si>
  <si>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</si>
  <si>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</si>
  <si>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</si>
  <si>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</si>
  <si>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</si>
  <si>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</si>
  <si>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</si>
  <si>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</si>
  <si>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</si>
  <si>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</si>
  <si>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</si>
  <si>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</si>
  <si>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</si>
  <si>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</si>
  <si>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</si>
  <si>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</si>
  <si>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</si>
  <si>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</si>
  <si>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</si>
  <si>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</si>
  <si>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</si>
  <si>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</si>
  <si>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</si>
  <si>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</si>
  <si>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</si>
  <si>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</si>
  <si>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</si>
  <si>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</si>
  <si>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</si>
  <si>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</si>
  <si>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</si>
  <si>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</si>
  <si>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</si>
  <si>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</si>
  <si>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</si>
  <si>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</si>
  <si>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</si>
  <si>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</si>
  <si>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</si>
  <si>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</si>
  <si>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</si>
  <si>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</si>
  <si>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</si>
  <si>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</si>
  <si>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</si>
  <si>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</si>
  <si>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</si>
  <si>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</si>
  <si>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</si>
  <si>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</si>
  <si>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</si>
  <si>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</si>
  <si>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</si>
  <si>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</si>
  <si>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</si>
  <si>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</si>
  <si>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</si>
  <si>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</si>
  <si>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</si>
  <si>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</si>
  <si>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</si>
  <si>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</si>
  <si>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</si>
  <si>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</si>
  <si>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</si>
  <si>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</si>
  <si>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</si>
  <si>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</si>
  <si>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</si>
  <si>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</si>
  <si>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</si>
  <si>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</si>
  <si>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</si>
  <si>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</si>
  <si>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</si>
  <si>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</si>
  <si>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</si>
  <si>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</si>
  <si>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</si>
  <si>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</si>
  <si>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</si>
  <si>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</si>
  <si>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</si>
  <si>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</si>
  <si>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</si>
  <si>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</si>
  <si>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</si>
  <si>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</si>
  <si>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</si>
  <si>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</si>
  <si>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</si>
  <si>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</si>
  <si>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</si>
  <si>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</si>
  <si>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</si>
  <si>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</si>
  <si>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</si>
  <si>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</si>
  <si>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</si>
  <si>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</si>
  <si>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</si>
  <si>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</si>
  <si>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</si>
  <si>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</si>
  <si>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</si>
  <si>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</si>
  <si>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</si>
  <si>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</si>
  <si>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</si>
  <si>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</si>
  <si>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</si>
  <si>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</si>
  <si>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</si>
  <si>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</si>
  <si>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</si>
  <si>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</si>
  <si>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</si>
  <si>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</si>
  <si>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</si>
  <si>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</si>
  <si>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</si>
  <si>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</si>
  <si>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</si>
  <si>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</si>
  <si>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</si>
  <si>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</si>
  <si>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</si>
  <si>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</si>
  <si>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</si>
  <si>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</si>
  <si>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</si>
  <si>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</si>
  <si>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</si>
  <si>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</si>
  <si>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</si>
  <si>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</si>
  <si>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</si>
  <si>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</si>
  <si>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</si>
  <si>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</si>
  <si>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</si>
  <si>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</si>
  <si>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</si>
  <si>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</si>
  <si>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</si>
  <si>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</si>
  <si>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</si>
  <si>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</si>
  <si>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</si>
  <si>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</si>
  <si>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</si>
  <si>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</si>
  <si>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</si>
  <si>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</si>
  <si>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</si>
  <si>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</si>
  <si>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</si>
  <si>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</si>
  <si>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</si>
  <si>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</si>
  <si>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</si>
  <si>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</si>
  <si>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</si>
  <si>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</si>
  <si>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</si>
  <si>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</si>
  <si>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</si>
  <si>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</si>
  <si>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</si>
  <si>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</si>
  <si>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</si>
  <si>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</si>
  <si>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</si>
  <si>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</si>
  <si>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</si>
  <si>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</si>
  <si>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</si>
  <si>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</si>
  <si>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</si>
  <si>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</si>
  <si>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</si>
  <si>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</si>
  <si>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</si>
  <si>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</si>
  <si>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</si>
  <si>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</si>
  <si>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</si>
  <si>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</si>
  <si>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</si>
  <si>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</si>
  <si>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</si>
  <si>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</si>
  <si>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</si>
  <si>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</si>
  <si>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</si>
  <si>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</si>
  <si>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</si>
  <si>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</si>
  <si>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</si>
  <si>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</si>
  <si>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</si>
  <si>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</si>
  <si>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</si>
  <si>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</si>
  <si>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</si>
  <si>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</si>
  <si>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</si>
  <si>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</si>
  <si>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</si>
  <si>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</si>
  <si>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</si>
  <si>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</si>
  <si>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</si>
  <si>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</si>
  <si>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</si>
  <si>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</si>
  <si>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</si>
  <si>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</si>
  <si>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</si>
  <si>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</si>
  <si>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</si>
  <si>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</si>
  <si>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</si>
  <si>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</si>
  <si>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</si>
  <si>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</si>
  <si>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</si>
  <si>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</si>
  <si>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</si>
  <si>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</si>
  <si>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</si>
  <si>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</si>
  <si>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</si>
  <si>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</si>
  <si>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</si>
  <si>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</si>
  <si>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</si>
  <si>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</si>
  <si>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</si>
  <si>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</si>
  <si>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</si>
  <si>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</si>
  <si>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</si>
  <si>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</si>
  <si>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</si>
  <si>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</si>
  <si>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</si>
  <si>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</si>
  <si>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</si>
  <si>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</si>
  <si>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</si>
  <si>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</si>
  <si>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</si>
  <si>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</si>
  <si>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</si>
  <si>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</si>
  <si>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</si>
  <si>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</si>
  <si>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</si>
  <si>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</si>
  <si>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</si>
  <si>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</si>
  <si>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</si>
  <si>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</si>
  <si>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</si>
  <si>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</si>
  <si>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</si>
  <si>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</si>
  <si>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</si>
  <si>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</si>
  <si>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</si>
  <si>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</si>
  <si>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</si>
  <si>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</si>
  <si>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</si>
  <si>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</si>
  <si>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</si>
  <si>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</si>
  <si>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</si>
  <si>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</si>
  <si>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</si>
  <si>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</si>
  <si>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</si>
  <si>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</si>
  <si>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</si>
  <si>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</si>
  <si>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</si>
  <si>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</si>
  <si>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</si>
  <si>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</si>
  <si>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</si>
  <si>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</si>
  <si>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</si>
  <si>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</si>
  <si>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</si>
  <si>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</si>
  <si>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</si>
  <si>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</si>
  <si>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</si>
  <si>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</si>
  <si>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</si>
  <si>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</si>
  <si>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</si>
  <si>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</si>
  <si>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</si>
  <si>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</si>
  <si>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</si>
  <si>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</si>
  <si>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</si>
  <si>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</si>
  <si>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</si>
  <si>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</si>
  <si>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</si>
  <si>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</si>
  <si>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</si>
  <si>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</si>
  <si>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</si>
  <si>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</si>
  <si>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</si>
  <si>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</si>
  <si>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</si>
  <si>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</si>
  <si>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</si>
  <si>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</si>
  <si>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</si>
  <si>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</si>
  <si>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</si>
  <si>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</si>
  <si>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</si>
  <si>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</si>
  <si>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</si>
  <si>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</si>
  <si>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</si>
  <si>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</si>
  <si>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</si>
  <si>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</si>
  <si>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</si>
  <si>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</si>
  <si>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</si>
  <si>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</si>
  <si>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</si>
  <si>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</si>
  <si>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</si>
  <si>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</si>
  <si>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</si>
  <si>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</si>
  <si>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</si>
  <si>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</si>
  <si>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</si>
  <si>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</si>
  <si>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</si>
  <si>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</si>
  <si>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</si>
  <si>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</si>
  <si>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</si>
  <si>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</si>
  <si>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</si>
  <si>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</si>
  <si>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</si>
  <si>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</si>
  <si>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</si>
  <si>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</si>
  <si>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</si>
  <si>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</si>
  <si>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</si>
  <si>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</si>
  <si>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</si>
  <si>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</si>
  <si>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</si>
  <si>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</si>
  <si>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</si>
  <si>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</si>
  <si>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</si>
  <si>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</si>
  <si>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</si>
  <si>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</si>
  <si>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</si>
  <si>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</si>
  <si>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</si>
  <si>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</si>
  <si>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</si>
  <si>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</si>
  <si>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</si>
  <si>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</si>
  <si>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</si>
  <si>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</si>
  <si>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</si>
  <si>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</si>
  <si>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</si>
  <si>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</si>
  <si>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</si>
  <si>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</si>
  <si>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</si>
  <si>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</si>
  <si>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</si>
  <si>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</si>
  <si>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</si>
  <si>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</si>
  <si>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</si>
  <si>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</si>
  <si>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</si>
  <si>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</si>
  <si>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</si>
  <si>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</si>
  <si>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</si>
  <si>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</si>
  <si>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</si>
  <si>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</si>
  <si>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</si>
  <si>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</si>
  <si>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</si>
  <si>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</si>
  <si>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</si>
  <si>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</si>
  <si>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</si>
  <si>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</si>
  <si>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</si>
  <si>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</si>
  <si>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</si>
  <si>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</si>
  <si>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</si>
  <si>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</si>
  <si>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</si>
  <si>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</si>
  <si>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</si>
  <si>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</si>
  <si>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</si>
  <si>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</si>
  <si>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</si>
  <si>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</si>
  <si>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</si>
  <si>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</si>
  <si>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</si>
  <si>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</si>
  <si>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</si>
  <si>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</si>
  <si>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</si>
  <si>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</si>
  <si>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</si>
  <si>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</si>
  <si>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</si>
  <si>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</si>
  <si>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</si>
  <si>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</si>
  <si>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</si>
  <si>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</si>
  <si>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</si>
  <si>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</si>
  <si>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</si>
  <si>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</si>
  <si>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</si>
  <si>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</si>
  <si>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</si>
  <si>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</si>
  <si>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</si>
  <si>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</si>
  <si>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</si>
  <si>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</si>
  <si>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</si>
  <si>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</si>
  <si>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</si>
  <si>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</si>
  <si>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</si>
  <si>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</si>
  <si>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</si>
  <si>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</si>
  <si>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</si>
  <si>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</si>
  <si>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</si>
  <si>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</si>
  <si>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</si>
  <si>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</si>
  <si>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</si>
  <si>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</si>
  <si>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</si>
  <si>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</si>
  <si>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</si>
  <si>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</si>
  <si>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</si>
  <si>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</si>
  <si>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</si>
  <si>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</si>
  <si>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</si>
  <si>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</si>
  <si>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</si>
  <si>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</si>
  <si>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</si>
  <si>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</si>
  <si>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</si>
  <si>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</si>
  <si>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</si>
  <si>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</si>
  <si>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</si>
  <si>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</si>
  <si>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</si>
  <si>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</si>
  <si>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</si>
  <si>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</si>
  <si>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</si>
  <si>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</si>
  <si>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</si>
  <si>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</si>
  <si>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</si>
  <si>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</si>
  <si>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</si>
  <si>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</si>
  <si>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</si>
  <si>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</si>
  <si>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</si>
  <si>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</si>
  <si>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</si>
  <si>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</si>
  <si>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</si>
  <si>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</si>
  <si>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</si>
  <si>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</si>
  <si>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</si>
  <si>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</si>
  <si>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</si>
  <si>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</si>
  <si>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</si>
  <si>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</si>
  <si>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</si>
  <si>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</si>
  <si>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</si>
  <si>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</si>
  <si>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</si>
  <si>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</si>
  <si>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</si>
  <si>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</si>
  <si>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</si>
  <si>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</si>
  <si>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</si>
  <si>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</si>
  <si>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</si>
  <si>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</si>
  <si>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</si>
  <si>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</si>
  <si>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</si>
  <si>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</si>
  <si>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</si>
  <si>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</si>
  <si>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</si>
  <si>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</si>
  <si>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</si>
  <si>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</si>
  <si>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</si>
  <si>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</si>
  <si>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</si>
  <si>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</si>
  <si>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</si>
  <si>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</si>
  <si>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</si>
  <si>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</si>
  <si>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</si>
  <si>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</si>
  <si>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</si>
  <si>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</si>
  <si>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</si>
  <si>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</si>
  <si>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</si>
  <si>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</si>
  <si>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</si>
  <si>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</si>
  <si>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</si>
  <si>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</si>
  <si>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</si>
  <si>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</si>
  <si>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</si>
  <si>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</si>
  <si>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</si>
  <si>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</si>
  <si>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</si>
  <si>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</si>
  <si>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</si>
  <si>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</si>
  <si>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</si>
  <si>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</si>
  <si>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</si>
  <si>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</si>
  <si>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</si>
  <si>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</si>
  <si>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</si>
  <si>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</si>
  <si>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</si>
  <si>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</si>
  <si>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</si>
  <si>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</si>
  <si>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</si>
  <si>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</si>
  <si>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</si>
  <si>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</si>
  <si>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</si>
  <si>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</si>
  <si>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</si>
  <si>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</si>
  <si>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</si>
  <si>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</si>
  <si>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</si>
  <si>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</si>
  <si>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</si>
  <si>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</si>
  <si>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</si>
  <si>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</si>
  <si>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</si>
  <si>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</si>
  <si>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</si>
  <si>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</si>
  <si>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</si>
  <si>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</si>
  <si>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</si>
  <si>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</si>
  <si>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</si>
  <si>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</si>
  <si>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</si>
  <si>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</si>
  <si>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</si>
  <si>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</si>
  <si>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</si>
  <si>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</si>
  <si>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</si>
  <si>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</si>
  <si>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</si>
  <si>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</si>
  <si>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</si>
  <si>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</si>
  <si>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</si>
  <si>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</si>
  <si>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</si>
  <si>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</si>
  <si>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</si>
  <si>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</si>
  <si>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</si>
  <si>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</si>
  <si>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</si>
  <si>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</si>
  <si>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</si>
  <si>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</si>
  <si>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</si>
  <si>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</si>
  <si>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</si>
  <si>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</si>
  <si>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</si>
  <si>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</si>
  <si>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</si>
  <si>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</si>
  <si>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</si>
  <si>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</si>
  <si>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</si>
  <si>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</si>
  <si>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</si>
  <si>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</si>
  <si>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</si>
  <si>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</si>
  <si>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</si>
  <si>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</si>
  <si>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</si>
  <si>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</si>
  <si>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</si>
  <si>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</si>
  <si>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</si>
  <si>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</si>
  <si>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</si>
  <si>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</si>
  <si>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</si>
  <si>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</si>
  <si>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</si>
  <si>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</si>
  <si>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</si>
  <si>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</si>
  <si>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</si>
  <si>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</si>
  <si>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</si>
  <si>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</si>
  <si>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</si>
  <si>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</si>
  <si>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</si>
  <si>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</si>
  <si>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</si>
  <si>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</si>
  <si>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</si>
  <si>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</si>
  <si>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</si>
  <si>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</si>
  <si>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</si>
  <si>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</si>
  <si>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</si>
  <si>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</si>
  <si>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</si>
  <si>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</si>
  <si>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</si>
  <si>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</si>
  <si>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</si>
  <si>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</si>
  <si>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</si>
  <si>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</si>
  <si>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</si>
  <si>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</si>
  <si>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</si>
  <si>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</si>
  <si>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</si>
  <si>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</si>
  <si>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</si>
  <si>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</si>
  <si>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</si>
  <si>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</si>
  <si>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</si>
  <si>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</si>
  <si>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</si>
  <si>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</si>
  <si>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</si>
  <si>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</si>
  <si>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</si>
  <si>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</si>
  <si>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</si>
  <si>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</si>
  <si>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</si>
  <si>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</si>
  <si>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</si>
  <si>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</si>
  <si>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</si>
  <si>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</si>
  <si>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</si>
  <si>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</si>
  <si>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</si>
  <si>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</si>
  <si>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</si>
  <si>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</si>
  <si>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</si>
  <si>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</si>
  <si>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</si>
  <si>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</si>
  <si>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</si>
  <si>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</si>
  <si>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</si>
  <si>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</si>
  <si>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</si>
  <si>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</si>
  <si>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</si>
  <si>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</si>
  <si>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</si>
  <si>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</si>
  <si>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</si>
  <si>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</si>
  <si>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</si>
  <si>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</si>
  <si>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</si>
  <si>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</si>
  <si>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</si>
  <si>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</si>
  <si>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</si>
  <si>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</si>
  <si>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</si>
  <si>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</si>
  <si>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</si>
  <si>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</si>
  <si>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</si>
  <si>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</si>
  <si>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</si>
  <si>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</si>
  <si>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</si>
  <si>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</si>
  <si>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</si>
  <si>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</si>
  <si>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</si>
  <si>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</si>
  <si>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</si>
  <si>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</si>
  <si>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</si>
  <si>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</si>
  <si>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</si>
  <si>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</si>
  <si>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</si>
  <si>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</si>
  <si>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</si>
  <si>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</si>
  <si>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</si>
  <si>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</si>
  <si>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</si>
  <si>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</si>
  <si>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</si>
  <si>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</si>
  <si>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</si>
  <si>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</si>
  <si>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</si>
  <si>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</si>
  <si>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</si>
  <si>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</si>
  <si>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</si>
  <si>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</si>
  <si>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</si>
  <si>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</si>
  <si>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</si>
  <si>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</si>
  <si>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</si>
  <si>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</si>
  <si>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</si>
  <si>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</si>
  <si>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</si>
  <si>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</si>
  <si>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</si>
  <si>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</si>
  <si>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</si>
  <si>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</si>
  <si>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</si>
  <si>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</si>
  <si>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</si>
  <si>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</si>
  <si>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</si>
  <si>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</si>
  <si>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</si>
  <si>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</si>
  <si>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</si>
  <si>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</si>
  <si>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</si>
  <si>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</si>
  <si>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</si>
  <si>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</si>
  <si>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</si>
  <si>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</si>
  <si>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</si>
  <si>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</si>
  <si>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</si>
  <si>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</si>
  <si>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</si>
  <si>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</si>
  <si>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</si>
  <si>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</si>
  <si>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</si>
  <si>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</si>
  <si>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</si>
  <si>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</si>
  <si>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</si>
  <si>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</si>
  <si>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</si>
  <si>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</si>
  <si>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</si>
  <si>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</si>
  <si>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</si>
  <si>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</si>
  <si>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</si>
  <si>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</si>
  <si>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</si>
  <si>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</si>
  <si>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</si>
  <si>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</si>
  <si>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</si>
  <si>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</si>
  <si>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</si>
  <si>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</si>
  <si>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</si>
  <si>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</si>
  <si>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</si>
  <si>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</si>
  <si>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</si>
  <si>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</si>
  <si>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</si>
  <si>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</si>
  <si>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</si>
  <si>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</si>
  <si>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</si>
  <si>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</si>
  <si>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</si>
  <si>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</si>
  <si>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</si>
  <si>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</si>
  <si>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</si>
  <si>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</si>
  <si>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</si>
  <si>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</si>
  <si>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</si>
  <si>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</si>
  <si>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</si>
  <si>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</si>
  <si>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</si>
  <si>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</si>
  <si>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</si>
  <si>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</si>
  <si>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</si>
  <si>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</si>
  <si>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</si>
  <si>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</si>
  <si>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</si>
  <si>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</si>
  <si>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</si>
  <si>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</si>
  <si>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</si>
  <si>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</si>
  <si>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</si>
  <si>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</si>
  <si>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</si>
  <si>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</si>
  <si>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</si>
  <si>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</si>
  <si>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</si>
  <si>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</si>
  <si>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</si>
  <si>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</si>
  <si>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</si>
  <si>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</si>
  <si>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</si>
  <si>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</si>
  <si>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</si>
  <si>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</si>
  <si>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</si>
  <si>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</si>
  <si>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</si>
  <si>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</si>
  <si>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</si>
  <si>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</si>
  <si>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</si>
  <si>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</si>
  <si>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</si>
  <si>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</si>
  <si>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</si>
  <si>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</si>
  <si>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</si>
  <si>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</si>
  <si>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</si>
  <si>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</si>
  <si>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</si>
  <si>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</si>
  <si>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</si>
  <si>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</si>
  <si>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</si>
  <si>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</si>
  <si>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</si>
  <si>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</si>
  <si>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</si>
  <si>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</si>
  <si>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</si>
  <si>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</si>
  <si>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</si>
  <si>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</si>
  <si>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</si>
  <si>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</si>
  <si>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</si>
  <si>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</si>
  <si>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</si>
  <si>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</si>
  <si>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</si>
  <si>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</si>
  <si>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</si>
  <si>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</si>
  <si>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</si>
  <si>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</si>
  <si>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</si>
  <si>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</si>
  <si>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</si>
  <si>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</si>
  <si>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</si>
  <si>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</si>
  <si>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</si>
  <si>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</si>
  <si>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</si>
  <si>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</si>
  <si>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</si>
  <si>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</si>
  <si>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</si>
  <si>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</si>
  <si>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</si>
  <si>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</si>
  <si>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</si>
  <si>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</si>
  <si>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</si>
  <si>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</si>
  <si>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</si>
  <si>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</si>
  <si>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</si>
  <si>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</si>
  <si>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</si>
  <si>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</si>
  <si>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</si>
  <si>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</si>
  <si>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</si>
  <si>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</si>
  <si>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</si>
  <si>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</si>
  <si>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</si>
  <si>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</si>
  <si>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</si>
  <si>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</si>
  <si>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</si>
  <si>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</si>
  <si>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</si>
  <si>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</si>
  <si>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</si>
  <si>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</si>
  <si>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</si>
  <si>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</si>
  <si>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</si>
  <si>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</si>
  <si>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</si>
  <si>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</si>
  <si>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</si>
  <si>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</si>
  <si>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</si>
  <si>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</si>
  <si>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</si>
  <si>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</si>
  <si>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</si>
  <si>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</si>
  <si>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</si>
  <si>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</si>
  <si>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</si>
  <si>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</si>
  <si>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</si>
  <si>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</si>
  <si>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</si>
  <si>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</si>
  <si>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</si>
  <si>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</si>
  <si>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</si>
  <si>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</si>
  <si>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</si>
  <si>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</si>
  <si>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</si>
  <si>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</si>
  <si>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</si>
  <si>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</si>
  <si>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</si>
  <si>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</si>
  <si>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</si>
  <si>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</si>
  <si>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</si>
  <si>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</si>
  <si>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</si>
  <si>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</si>
  <si>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</si>
  <si>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</si>
  <si>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</si>
  <si>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</si>
  <si>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</si>
  <si>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</si>
  <si>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</si>
  <si>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</si>
  <si>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</si>
  <si>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</si>
  <si>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</si>
  <si>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</si>
  <si>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</si>
  <si>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</si>
  <si>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</si>
  <si>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</si>
  <si>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</si>
  <si>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</si>
  <si>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</si>
  <si>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</si>
  <si>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</si>
  <si>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</si>
  <si>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</si>
  <si>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</si>
  <si>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</si>
  <si>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</si>
  <si>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</si>
  <si>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</si>
  <si>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</si>
  <si>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</si>
  <si>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</si>
  <si>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</si>
  <si>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</si>
  <si>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</si>
  <si>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</si>
  <si>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</si>
  <si>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</si>
  <si>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</si>
  <si>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</si>
  <si>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</si>
  <si>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</si>
  <si>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</si>
  <si>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</si>
  <si>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</si>
  <si>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</si>
  <si>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</si>
  <si>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</si>
  <si>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</si>
  <si>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</si>
  <si>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</si>
  <si>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</si>
  <si>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</si>
  <si>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</si>
  <si>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</si>
  <si>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</si>
  <si>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</si>
  <si>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</si>
  <si>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</si>
  <si>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</si>
  <si>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</si>
  <si>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</si>
  <si>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</si>
  <si>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</si>
  <si>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</si>
  <si>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</si>
  <si>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</si>
  <si>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</si>
  <si>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</si>
  <si>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</si>
  <si>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</si>
  <si>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</si>
  <si>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</si>
  <si>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</si>
  <si>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</si>
  <si>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</si>
  <si>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</si>
  <si>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</si>
  <si>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</si>
  <si>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</si>
  <si>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</si>
  <si>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</si>
  <si>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</si>
  <si>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</si>
  <si>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</si>
  <si>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</si>
  <si>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</si>
  <si>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</si>
  <si>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</si>
  <si>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</si>
  <si>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</si>
  <si>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</si>
  <si>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</si>
  <si>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</si>
  <si>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</si>
  <si>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</si>
  <si>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</si>
  <si>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</si>
  <si>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</si>
  <si>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</si>
  <si>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</si>
  <si>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</si>
  <si>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</si>
  <si>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</si>
  <si>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</si>
  <si>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</si>
  <si>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</si>
  <si>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</si>
  <si>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</si>
  <si>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</si>
  <si>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</si>
  <si>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</si>
  <si>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</si>
  <si>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</si>
  <si>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</si>
  <si>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</si>
  <si>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</si>
  <si>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</si>
  <si>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</si>
  <si>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</si>
  <si>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</si>
  <si>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</si>
  <si>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</si>
  <si>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</si>
  <si>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</si>
  <si>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</si>
  <si>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</si>
  <si>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</si>
  <si>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</si>
  <si>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</si>
  <si>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</si>
  <si>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</si>
  <si>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</si>
  <si>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</si>
  <si>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</si>
  <si>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</si>
  <si>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</si>
  <si>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</si>
  <si>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</si>
  <si>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</si>
  <si>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</si>
  <si>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</si>
  <si>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</si>
  <si>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</si>
  <si>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</si>
  <si>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</si>
  <si>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</si>
  <si>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</si>
  <si>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</si>
  <si>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</si>
  <si>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</si>
  <si>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</si>
  <si>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</si>
  <si>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</si>
  <si>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</si>
  <si>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</si>
  <si>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</si>
  <si>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</si>
  <si>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</si>
  <si>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</si>
  <si>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</si>
  <si>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</si>
  <si>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</si>
  <si>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</si>
  <si>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</si>
  <si>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</si>
  <si>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</si>
  <si>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</si>
  <si>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</si>
  <si>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</si>
  <si>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</si>
  <si>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</si>
  <si>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</si>
  <si>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</si>
  <si>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</si>
  <si>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</si>
  <si>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</si>
  <si>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</si>
  <si>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</si>
  <si>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</si>
  <si>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</si>
  <si>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</si>
  <si>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</si>
  <si>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</si>
  <si>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</si>
  <si>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</si>
  <si>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</si>
  <si>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</si>
  <si>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</si>
  <si>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</si>
  <si>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</si>
  <si>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</si>
  <si>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</si>
  <si>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</si>
  <si>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</si>
  <si>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</si>
  <si>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</si>
  <si>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</si>
  <si>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</si>
  <si>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</si>
  <si>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</si>
  <si>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</si>
  <si>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</si>
  <si>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</si>
  <si>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</si>
  <si>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</si>
  <si>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</si>
  <si>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</si>
  <si>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</si>
  <si>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</si>
  <si>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</si>
  <si>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</si>
  <si>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</si>
  <si>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</si>
  <si>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</si>
  <si>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</si>
  <si>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</si>
  <si>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</si>
  <si>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</si>
  <si>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</si>
  <si>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</si>
  <si>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</si>
  <si>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</si>
  <si>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</si>
  <si>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</si>
  <si>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</si>
  <si>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</si>
  <si>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</si>
  <si>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</si>
  <si>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</si>
  <si>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</si>
  <si>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</si>
  <si>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</si>
  <si>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</si>
  <si>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</si>
  <si>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</si>
  <si>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</si>
  <si>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</si>
  <si>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</si>
  <si>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</si>
  <si>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</si>
  <si>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</si>
  <si>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</si>
  <si>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</si>
  <si>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</si>
  <si>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</si>
  <si>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</si>
  <si>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</si>
  <si>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</si>
  <si>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</si>
  <si>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</si>
  <si>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</si>
  <si>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</si>
  <si>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</si>
  <si>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</si>
  <si>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</si>
  <si>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</si>
  <si>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</si>
  <si>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</si>
  <si>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</si>
  <si>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</si>
  <si>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</si>
  <si>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</si>
  <si>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</si>
  <si>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</si>
  <si>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</si>
  <si>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</si>
  <si>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</si>
  <si>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</si>
  <si>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</si>
  <si>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</si>
  <si>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</si>
  <si>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</si>
  <si>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</si>
  <si>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</si>
  <si>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</si>
  <si>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</si>
  <si>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</si>
  <si>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</si>
  <si>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</si>
  <si>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</si>
  <si>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</si>
  <si>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</si>
  <si>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</si>
  <si>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</si>
  <si>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</si>
  <si>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</si>
  <si>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</si>
  <si>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</si>
  <si>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</si>
  <si>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</si>
  <si>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</si>
  <si>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</si>
  <si>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</si>
  <si>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</si>
  <si>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</si>
  <si>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</si>
  <si>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</si>
  <si>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</si>
  <si>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</si>
  <si>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</si>
  <si>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</si>
  <si>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</si>
  <si>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</si>
  <si>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</si>
  <si>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</si>
  <si>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</si>
  <si>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</si>
  <si>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</si>
  <si>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</si>
  <si>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</si>
  <si>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</si>
  <si>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</si>
  <si>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</si>
  <si>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</si>
  <si>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</si>
  <si>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</si>
  <si>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</si>
  <si>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</si>
  <si>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</si>
  <si>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</si>
  <si>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</si>
  <si>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</si>
  <si>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</si>
  <si>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</si>
  <si>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</si>
  <si>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</si>
  <si>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</si>
  <si>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</si>
  <si>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</si>
  <si>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</si>
  <si>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</si>
  <si>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</si>
  <si>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</si>
  <si>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</si>
  <si>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</si>
  <si>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</si>
  <si>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</si>
  <si>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</si>
  <si>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</si>
  <si>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</si>
  <si>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</si>
  <si>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</si>
  <si>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</si>
  <si>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</si>
  <si>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</si>
  <si>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</si>
  <si>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</si>
  <si>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</si>
  <si>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</si>
  <si>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</si>
  <si>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</si>
  <si>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</si>
  <si>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</si>
  <si>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</si>
  <si>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</si>
  <si>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</si>
  <si>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</si>
  <si>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</si>
  <si>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</si>
  <si>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</si>
  <si>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</si>
  <si>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</si>
  <si>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</si>
  <si>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</si>
  <si>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</si>
  <si>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</si>
  <si>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</si>
  <si>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</si>
  <si>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</si>
  <si>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</si>
  <si>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</si>
  <si>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</si>
  <si>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</si>
  <si>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</si>
  <si>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</si>
  <si>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</si>
  <si>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</si>
  <si>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</si>
  <si>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</si>
  <si>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</si>
  <si>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</si>
  <si>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</si>
  <si>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</si>
  <si>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</si>
  <si>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</si>
  <si>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</si>
  <si>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</si>
  <si>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</si>
  <si>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</si>
  <si>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</si>
  <si>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</si>
  <si>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</si>
  <si>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</si>
  <si>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</si>
  <si>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</si>
  <si>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</si>
  <si>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</si>
  <si>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</si>
  <si>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</si>
  <si>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</si>
  <si>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</si>
  <si>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</si>
  <si>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</si>
  <si>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</si>
  <si>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</si>
  <si>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</si>
  <si>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</si>
  <si>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</si>
  <si>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</si>
  <si>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</si>
  <si>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</si>
  <si>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</si>
  <si>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</si>
  <si>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</si>
  <si>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</si>
  <si>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</si>
  <si>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</si>
  <si>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</si>
  <si>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</si>
  <si>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</si>
  <si>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</si>
  <si>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</si>
  <si>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</si>
  <si>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</si>
  <si>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</si>
  <si>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</si>
  <si>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</si>
  <si>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</si>
  <si>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</si>
  <si>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</si>
  <si>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</si>
  <si>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</si>
  <si>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</si>
  <si>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</si>
  <si>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</si>
  <si>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</si>
  <si>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</si>
  <si>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</si>
  <si>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</si>
  <si>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</si>
  <si>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</si>
  <si>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</si>
  <si>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</si>
  <si>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</si>
  <si>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</si>
  <si>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</si>
  <si>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</si>
  <si>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</si>
  <si>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</si>
  <si>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</si>
  <si>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</si>
  <si>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</si>
  <si>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</si>
  <si>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</si>
  <si>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</si>
  <si>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</si>
  <si>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</si>
  <si>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</si>
  <si>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</si>
  <si>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</si>
  <si>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</si>
  <si>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</si>
  <si>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</si>
  <si>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</si>
  <si>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</si>
  <si>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</si>
  <si>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</si>
  <si>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</si>
  <si>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</si>
  <si>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</si>
  <si>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</si>
  <si>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</si>
  <si>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</si>
  <si>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</si>
  <si>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</si>
  <si>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</si>
  <si>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</si>
  <si>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</si>
  <si>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</si>
  <si>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</si>
  <si>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</si>
  <si>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</si>
  <si>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</si>
  <si>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</si>
  <si>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</si>
  <si>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</si>
  <si>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</si>
  <si>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</si>
  <si>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</si>
  <si>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</si>
  <si>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</si>
  <si>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</si>
  <si>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</si>
  <si>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</si>
  <si>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</si>
  <si>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</si>
  <si>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</si>
  <si>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</si>
  <si>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</si>
  <si>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</si>
  <si>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</si>
  <si>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</si>
  <si>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</si>
  <si>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</si>
  <si>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</si>
  <si>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</si>
  <si>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</si>
  <si>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</si>
  <si>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</si>
  <si>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</si>
  <si>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</si>
  <si>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</si>
  <si>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</si>
  <si>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</si>
  <si>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</si>
  <si>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</si>
  <si>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</si>
  <si>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</si>
  <si>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</si>
  <si>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</si>
  <si>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</si>
  <si>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</si>
  <si>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</si>
  <si>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</si>
  <si>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</si>
  <si>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</si>
  <si>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</si>
  <si>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</si>
  <si>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</si>
  <si>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</si>
  <si>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</si>
  <si>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</si>
  <si>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</si>
  <si>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</si>
  <si>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</si>
  <si>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</si>
  <si>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</si>
  <si>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</si>
  <si>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</si>
  <si>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</si>
  <si>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</si>
  <si>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</si>
  <si>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</si>
  <si>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</si>
  <si>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</si>
  <si>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</si>
  <si>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</si>
  <si>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</si>
  <si>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</si>
  <si>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</si>
  <si>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</si>
  <si>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</si>
  <si>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</si>
  <si>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</si>
  <si>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</si>
  <si>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</si>
  <si>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</si>
  <si>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</si>
  <si>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</si>
  <si>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</si>
  <si>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</si>
  <si>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</si>
  <si>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</si>
  <si>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</si>
  <si>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</si>
  <si>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</si>
  <si>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</si>
  <si>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</si>
  <si>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</si>
  <si>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</si>
  <si>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</si>
  <si>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</si>
  <si>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</si>
  <si>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</si>
  <si>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</si>
  <si>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</si>
  <si>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</si>
  <si>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</si>
  <si>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</si>
  <si>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</si>
  <si>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</si>
  <si>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</si>
  <si>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</si>
  <si>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</si>
  <si>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</si>
  <si>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</si>
  <si>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</si>
  <si>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</si>
  <si>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</si>
  <si>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</si>
  <si>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</si>
  <si>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</si>
  <si>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</si>
  <si>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</si>
  <si>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</si>
  <si>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</si>
  <si>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</si>
  <si>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</si>
  <si>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</si>
  <si>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</si>
  <si>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</si>
  <si>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</si>
  <si>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</si>
  <si>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</si>
  <si>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</si>
  <si>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</si>
  <si>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</si>
  <si>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</si>
  <si>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</si>
  <si>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</si>
  <si>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</si>
  <si>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</si>
  <si>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</si>
  <si>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</si>
  <si>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</si>
  <si>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</si>
  <si>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</si>
  <si>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</si>
  <si>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</si>
  <si>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</si>
  <si>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</si>
  <si>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</si>
  <si>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</si>
  <si>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</si>
  <si>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</si>
  <si>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</si>
  <si>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</si>
  <si>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</si>
  <si>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</si>
  <si>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</si>
  <si>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</si>
  <si>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</si>
  <si>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</si>
  <si>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</si>
  <si>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</si>
  <si>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</si>
  <si>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</si>
  <si>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</si>
  <si>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</si>
  <si>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</si>
  <si>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</si>
  <si>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</si>
  <si>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</si>
  <si>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</si>
  <si>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</si>
  <si>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</si>
  <si>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</si>
  <si>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</si>
  <si>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</si>
  <si>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</si>
  <si>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</si>
  <si>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</si>
  <si>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</si>
  <si>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</si>
  <si>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</si>
  <si>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</si>
  <si>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</si>
  <si>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</si>
  <si>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</si>
  <si>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</si>
  <si>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</si>
  <si>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</si>
  <si>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</si>
  <si>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</si>
  <si>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</si>
  <si>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</si>
  <si>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</si>
  <si>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</si>
  <si>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</si>
  <si>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</si>
  <si>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</si>
  <si>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</si>
  <si>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</si>
  <si>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</si>
  <si>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</si>
  <si>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</si>
  <si>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</si>
  <si>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</si>
  <si>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</si>
  <si>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</si>
  <si>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</si>
  <si>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</si>
  <si>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</si>
  <si>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</si>
  <si>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</si>
  <si>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</si>
  <si>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</si>
  <si>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</si>
  <si>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</si>
  <si>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</si>
  <si>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</si>
  <si>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</si>
  <si>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</si>
  <si>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</si>
  <si>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</si>
  <si>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</si>
  <si>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</si>
  <si>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</si>
  <si>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</si>
  <si>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</si>
  <si>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</si>
  <si>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</si>
  <si>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</si>
  <si>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</si>
  <si>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</si>
  <si>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</si>
  <si>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</si>
  <si>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</si>
  <si>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</si>
  <si>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</si>
  <si>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</si>
  <si>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</si>
  <si>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</si>
  <si>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</si>
  <si>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</si>
  <si>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</si>
  <si>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</si>
  <si>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</si>
  <si>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</si>
  <si>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</si>
  <si>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</si>
  <si>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</si>
  <si>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</si>
  <si>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</si>
  <si>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</si>
  <si>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</si>
  <si>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</si>
  <si>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</si>
  <si>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</si>
  <si>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</si>
  <si>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</si>
  <si>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</si>
  <si>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</si>
  <si>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</si>
  <si>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</si>
  <si>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</si>
  <si>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</si>
  <si>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</si>
  <si>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</si>
  <si>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</si>
  <si>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</si>
  <si>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</si>
  <si>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</si>
  <si>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</si>
  <si>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</si>
  <si>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</si>
  <si>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</si>
  <si>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</si>
  <si>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</si>
  <si>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</si>
  <si>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</si>
  <si>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</si>
  <si>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</si>
  <si>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</si>
  <si>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</si>
  <si>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</si>
  <si>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</si>
  <si>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</si>
  <si>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</si>
  <si>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</si>
  <si>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</si>
  <si>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</si>
  <si>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</si>
  <si>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</si>
  <si>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</si>
  <si>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</si>
  <si>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</si>
  <si>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</si>
  <si>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</si>
  <si>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</si>
  <si>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</si>
  <si>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</si>
  <si>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</si>
  <si>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</si>
  <si>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</si>
  <si>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</si>
  <si>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</si>
  <si>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</si>
  <si>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</si>
  <si>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</si>
  <si>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</si>
  <si>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</si>
  <si>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</si>
  <si>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</si>
  <si>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</si>
  <si>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</si>
  <si>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</si>
  <si>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</si>
  <si>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</si>
  <si>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</si>
  <si>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</si>
  <si>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</si>
  <si>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</si>
  <si>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</si>
  <si>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</si>
  <si>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</si>
  <si>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</si>
  <si>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</si>
  <si>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</si>
  <si>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</si>
  <si>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</si>
  <si>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</si>
  <si>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</si>
  <si>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</si>
  <si>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</si>
  <si>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</si>
  <si>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</si>
  <si>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</si>
  <si>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</si>
  <si>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</si>
  <si>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</si>
  <si>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</si>
  <si>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</si>
  <si>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</si>
  <si>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</si>
  <si>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</si>
  <si>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</si>
  <si>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</si>
  <si>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</si>
  <si>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</si>
  <si>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</si>
  <si>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</si>
  <si>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</si>
  <si>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</si>
  <si>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</si>
  <si>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</si>
  <si>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</si>
  <si>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</si>
  <si>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</si>
  <si>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</si>
  <si>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</si>
  <si>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</si>
  <si>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</si>
  <si>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</si>
  <si>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</si>
  <si>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</si>
  <si>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</si>
  <si>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</si>
  <si>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</si>
  <si>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</si>
  <si>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</si>
  <si>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</si>
  <si>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</si>
  <si>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</si>
  <si>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</si>
  <si>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</si>
  <si>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</si>
  <si>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</si>
  <si>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</si>
  <si>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</si>
  <si>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</si>
  <si>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</si>
  <si>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</si>
  <si>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</si>
  <si>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</si>
  <si>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</si>
  <si>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</si>
  <si>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</si>
  <si>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</si>
  <si>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</si>
  <si>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</si>
  <si>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</si>
  <si>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</si>
  <si>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</si>
  <si>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</si>
  <si>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</si>
  <si>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</si>
  <si>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</si>
  <si>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</si>
  <si>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</si>
  <si>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</si>
  <si>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</si>
  <si>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</si>
  <si>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</si>
  <si>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</si>
  <si>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</si>
  <si>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</si>
  <si>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</si>
  <si>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</si>
  <si>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</si>
  <si>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</si>
  <si>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</si>
  <si>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</si>
  <si>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</si>
  <si>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</si>
  <si>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</si>
  <si>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</si>
  <si>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</si>
  <si>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</si>
  <si>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</si>
  <si>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</si>
  <si>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</si>
  <si>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</si>
  <si>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</si>
  <si>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</si>
  <si>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</si>
  <si>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</si>
  <si>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</si>
  <si>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</si>
  <si>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</si>
  <si>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</si>
  <si>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</si>
  <si>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</si>
  <si>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</si>
  <si>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</si>
  <si>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</si>
  <si>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</si>
  <si>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</si>
  <si>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</si>
  <si>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</si>
  <si>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</si>
  <si>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</si>
  <si>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</si>
  <si>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</si>
  <si>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</si>
  <si>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</si>
  <si>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</si>
  <si>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</si>
  <si>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</si>
  <si>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</si>
  <si>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</si>
  <si>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</si>
  <si>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</si>
  <si>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</si>
  <si>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</si>
  <si>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</si>
  <si>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</si>
  <si>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</si>
  <si>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</si>
  <si>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</si>
  <si>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</si>
  <si>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</si>
  <si>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</si>
  <si>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</si>
  <si>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</si>
  <si>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</si>
  <si>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</si>
  <si>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</si>
  <si>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</si>
  <si>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</si>
  <si>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</si>
  <si>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</si>
  <si>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</si>
  <si>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</si>
  <si>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</si>
  <si>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</si>
  <si>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</si>
  <si>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</si>
  <si>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</si>
  <si>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</si>
  <si>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</si>
  <si>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</si>
  <si>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</si>
  <si>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</si>
  <si>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</si>
  <si>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</si>
  <si>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</si>
  <si>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</si>
  <si>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</si>
  <si>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</si>
  <si>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</si>
  <si>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</si>
  <si>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</si>
  <si>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</si>
  <si>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</si>
  <si>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</si>
  <si>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</si>
  <si>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</si>
  <si>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</si>
  <si>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</si>
  <si>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</si>
  <si>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</si>
  <si>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</si>
  <si>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</si>
  <si>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</si>
  <si>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</si>
  <si>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</si>
  <si>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</si>
  <si>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</si>
  <si>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</si>
  <si>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</si>
  <si>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</si>
  <si>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</si>
  <si>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</si>
  <si>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</si>
  <si>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</si>
  <si>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</si>
  <si>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</si>
  <si>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</si>
  <si>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</si>
  <si>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</si>
  <si>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</si>
  <si>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</si>
  <si>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</si>
  <si>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</si>
  <si>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</si>
  <si>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</si>
  <si>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</si>
  <si>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</si>
  <si>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</si>
  <si>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</si>
  <si>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</si>
  <si>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</si>
  <si>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</si>
  <si>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</si>
  <si>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</si>
  <si>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</si>
  <si>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</si>
  <si>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</si>
  <si>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</si>
  <si>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</si>
  <si>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</si>
  <si>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</si>
  <si>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</si>
  <si>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</si>
  <si>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</si>
  <si>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</si>
  <si>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</si>
  <si>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</si>
  <si>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</si>
  <si>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</si>
  <si>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</si>
  <si>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</si>
  <si>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</si>
  <si>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</si>
  <si>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</si>
  <si>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</si>
  <si>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</si>
  <si>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</si>
  <si>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</si>
  <si>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</si>
  <si>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</si>
  <si>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</si>
  <si>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</si>
  <si>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</si>
  <si>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</si>
  <si>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</si>
  <si>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</si>
  <si>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</si>
  <si>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</si>
  <si>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</si>
  <si>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</si>
  <si>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</si>
  <si>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</si>
  <si>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</si>
  <si>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</si>
  <si>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</si>
  <si>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</si>
  <si>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</si>
  <si>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</si>
  <si>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</si>
  <si>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</si>
  <si>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</si>
  <si>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</si>
  <si>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</si>
  <si>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</si>
  <si>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</si>
  <si>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</si>
  <si>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</si>
  <si>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</si>
  <si>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</si>
  <si>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</si>
  <si>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</si>
  <si>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</si>
  <si>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</si>
  <si>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</si>
  <si>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</si>
  <si>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</si>
  <si>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</si>
  <si>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</si>
  <si>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</si>
  <si>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</si>
  <si>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</si>
  <si>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</si>
  <si>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</si>
  <si>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</si>
  <si>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</si>
  <si>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</si>
  <si>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</si>
  <si>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</si>
  <si>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</si>
  <si>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</si>
  <si>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</si>
  <si>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</si>
  <si>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</si>
  <si>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</si>
  <si>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</si>
  <si>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</si>
  <si>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</si>
  <si>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</si>
  <si>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</si>
  <si>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</si>
  <si>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</si>
  <si>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</si>
  <si>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</si>
  <si>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</si>
  <si>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</si>
  <si>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</si>
  <si>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</si>
  <si>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</si>
  <si>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</si>
  <si>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</si>
  <si>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</si>
  <si>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</si>
  <si>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</si>
  <si>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</si>
  <si>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</si>
  <si>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</si>
  <si>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</si>
  <si>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</si>
  <si>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</si>
  <si>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</si>
  <si>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</si>
  <si>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</si>
  <si>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</si>
  <si>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</si>
  <si>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</si>
  <si>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</si>
  <si>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</si>
  <si>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</si>
  <si>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</si>
  <si>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</si>
  <si>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</si>
  <si>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</si>
  <si>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</si>
  <si>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</si>
  <si>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</si>
  <si>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</si>
  <si>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</si>
  <si>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</si>
  <si>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</si>
  <si>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</si>
  <si>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</si>
  <si>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</si>
  <si>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</si>
  <si>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</si>
  <si>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</si>
  <si>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</si>
  <si>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</si>
  <si>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</si>
  <si>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</si>
  <si>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</si>
  <si>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</si>
  <si>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</si>
  <si>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</si>
  <si>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</si>
  <si>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</si>
  <si>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</si>
  <si>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</si>
  <si>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</si>
  <si>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</si>
  <si>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</si>
  <si>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</si>
  <si>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</si>
  <si>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</si>
  <si>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</si>
  <si>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</si>
  <si>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</si>
  <si>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</si>
  <si>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</si>
  <si>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</si>
  <si>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</si>
  <si>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</si>
  <si>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</si>
  <si>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</si>
  <si>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</si>
  <si>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</si>
  <si>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</si>
  <si>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</si>
  <si>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</si>
  <si>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</si>
  <si>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</si>
  <si>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</si>
  <si>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</si>
  <si>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</si>
  <si>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</si>
  <si>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</si>
  <si>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</si>
  <si>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</si>
  <si>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</si>
  <si>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</si>
  <si>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</si>
  <si>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</si>
  <si>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</si>
  <si>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</si>
  <si>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</si>
  <si>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</si>
  <si>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</si>
  <si>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</si>
  <si>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</si>
  <si>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</si>
  <si>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</si>
  <si>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</si>
  <si>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</si>
  <si>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</si>
  <si>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</si>
  <si>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</si>
  <si>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</si>
  <si>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</si>
  <si>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</si>
  <si>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</si>
  <si>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</si>
  <si>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</si>
  <si>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</si>
  <si>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</si>
  <si>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</si>
  <si>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</si>
  <si>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</si>
  <si>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</si>
  <si>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</si>
  <si>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</si>
  <si>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</si>
  <si>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</si>
  <si>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</si>
  <si>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</si>
  <si>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</si>
  <si>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</si>
  <si>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</si>
  <si>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</si>
  <si>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</si>
  <si>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</si>
  <si>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</si>
  <si>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</si>
  <si>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</si>
  <si>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</si>
  <si>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</si>
  <si>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</si>
  <si>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</si>
  <si>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</si>
  <si>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</si>
  <si>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</si>
  <si>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</si>
  <si>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</si>
  <si>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</si>
  <si>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</si>
  <si>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</si>
  <si>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</si>
  <si>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</si>
  <si>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</si>
  <si>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</si>
  <si>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</si>
  <si>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</si>
  <si>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</si>
  <si>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</si>
  <si>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</si>
  <si>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</si>
  <si>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</si>
  <si>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</si>
  <si>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</si>
  <si>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</si>
  <si>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</si>
  <si>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</si>
  <si>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</si>
  <si>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</si>
  <si>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</si>
  <si>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</si>
  <si>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</si>
  <si>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</si>
  <si>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</si>
  <si>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</si>
  <si>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</si>
  <si>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</si>
  <si>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</si>
  <si>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</si>
  <si>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</si>
  <si>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</si>
  <si>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</si>
  <si>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</si>
  <si>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</si>
  <si>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</si>
  <si>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</si>
  <si>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</si>
  <si>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</si>
  <si>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</si>
  <si>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</si>
  <si>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</si>
  <si>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</si>
  <si>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</si>
  <si>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</si>
  <si>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</si>
  <si>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</si>
  <si>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</si>
  <si>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</si>
  <si>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</si>
  <si>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</si>
  <si>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</si>
  <si>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</si>
  <si>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</si>
  <si>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</si>
  <si>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</si>
  <si>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</si>
  <si>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</si>
  <si>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</si>
  <si>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</si>
  <si>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</si>
  <si>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</si>
  <si>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</si>
  <si>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</si>
  <si>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</si>
  <si>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</si>
  <si>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</si>
  <si>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</si>
  <si>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</si>
  <si>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</si>
  <si>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</si>
  <si>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</si>
  <si>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</si>
  <si>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</si>
  <si>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</si>
  <si>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</si>
  <si>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</si>
  <si>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</si>
  <si>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</si>
  <si>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</si>
  <si>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</si>
  <si>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</si>
  <si>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</si>
  <si>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</si>
  <si>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</si>
  <si>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</si>
  <si>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</si>
  <si>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</si>
  <si>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</si>
  <si>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</si>
  <si>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</si>
  <si>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</si>
  <si>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</si>
  <si>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</si>
  <si>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</si>
  <si>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</si>
  <si>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</si>
  <si>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</si>
  <si>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</si>
  <si>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</si>
  <si>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</si>
  <si>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</si>
  <si>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</si>
  <si>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</si>
  <si>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</si>
  <si>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</si>
  <si>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</si>
  <si>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</si>
  <si>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</si>
  <si>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</si>
  <si>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</si>
  <si>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</si>
  <si>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</si>
  <si>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</si>
  <si>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</si>
  <si>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</si>
  <si>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</si>
  <si>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</si>
  <si>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</si>
  <si>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</si>
  <si>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</si>
  <si>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</si>
  <si>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</si>
  <si>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</si>
  <si>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</si>
  <si>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</si>
  <si>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</si>
  <si>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</si>
  <si>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</si>
  <si>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</si>
  <si>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</si>
  <si>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</si>
  <si>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</si>
  <si>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</si>
  <si>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</si>
  <si>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</si>
  <si>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</si>
  <si>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</si>
  <si>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</si>
  <si>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</si>
  <si>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</si>
  <si>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</si>
  <si>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</si>
  <si>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</si>
  <si>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</si>
  <si>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</si>
  <si>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</si>
  <si>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</si>
  <si>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</si>
  <si>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</si>
  <si>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</si>
  <si>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</si>
  <si>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</si>
  <si>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</si>
  <si>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</si>
  <si>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</si>
  <si>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</si>
  <si>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</si>
  <si>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</si>
  <si>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</si>
  <si>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</si>
  <si>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</si>
  <si>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</si>
  <si>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</si>
  <si>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</si>
  <si>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</si>
  <si>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</si>
  <si>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</si>
  <si>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</si>
  <si>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</si>
  <si>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</si>
  <si>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</si>
  <si>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</si>
  <si>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</si>
  <si>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</si>
  <si>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</si>
  <si>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</si>
  <si>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</si>
  <si>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</si>
  <si>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</si>
  <si>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</si>
  <si>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</si>
  <si>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</si>
  <si>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</si>
  <si>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</si>
  <si>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</si>
  <si>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</si>
  <si>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</si>
  <si>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</si>
  <si>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</si>
  <si>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</si>
  <si>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</si>
  <si>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</si>
  <si>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</si>
  <si>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</si>
  <si>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</si>
  <si>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</si>
  <si>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</si>
  <si>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</si>
  <si>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</si>
  <si>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</si>
  <si>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</si>
  <si>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</si>
  <si>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</si>
  <si>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</si>
  <si>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</si>
  <si>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</si>
  <si>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</si>
  <si>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</si>
  <si>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</si>
  <si>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</si>
  <si>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</si>
  <si>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</si>
  <si>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</si>
  <si>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</si>
  <si>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</si>
  <si>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</si>
  <si>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</si>
  <si>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</si>
  <si>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</si>
  <si>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</si>
  <si>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</si>
  <si>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</si>
  <si>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</si>
  <si>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</si>
  <si>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</si>
  <si>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</si>
  <si>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</si>
  <si>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</si>
  <si>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</si>
  <si>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</si>
  <si>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</si>
  <si>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</si>
  <si>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</si>
  <si>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</si>
  <si>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</si>
  <si>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</si>
  <si>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</si>
  <si>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</si>
  <si>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</si>
  <si>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</si>
  <si>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</si>
  <si>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</si>
  <si>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</si>
  <si>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</si>
  <si>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</si>
  <si>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</si>
  <si>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</si>
  <si>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</si>
  <si>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</si>
  <si>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</si>
  <si>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</si>
  <si>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</si>
  <si>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</si>
  <si>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</si>
  <si>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</si>
  <si>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</si>
  <si>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</si>
  <si>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</si>
  <si>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</si>
  <si>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</si>
  <si>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</si>
  <si>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</si>
  <si>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</si>
  <si>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</si>
  <si>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</si>
  <si>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</si>
  <si>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</si>
  <si>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</si>
  <si>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</si>
  <si>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</si>
  <si>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</si>
  <si>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</si>
  <si>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</si>
  <si>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</si>
  <si>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</si>
  <si>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</si>
  <si>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</si>
  <si>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</si>
  <si>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</si>
  <si>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</si>
  <si>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</si>
  <si>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</si>
  <si>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</si>
  <si>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</si>
  <si>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</si>
  <si>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</si>
  <si>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</si>
  <si>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</si>
  <si>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</si>
  <si>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</si>
  <si>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</si>
  <si>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</si>
  <si>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</si>
  <si>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</si>
  <si>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</si>
  <si>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</si>
  <si>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</si>
  <si>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</si>
  <si>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</si>
  <si>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</si>
  <si>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</si>
  <si>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</si>
  <si>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</si>
  <si>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</si>
  <si>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</si>
  <si>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</si>
  <si>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</si>
  <si>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</si>
  <si>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</si>
  <si>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</si>
  <si>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</si>
  <si>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</si>
  <si>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</si>
  <si>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</si>
  <si>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</si>
  <si>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</si>
  <si>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</si>
  <si>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</si>
  <si>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</si>
  <si>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</si>
  <si>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</si>
  <si>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</si>
  <si>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</si>
  <si>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</si>
  <si>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</si>
  <si>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</si>
  <si>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</si>
  <si>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</si>
  <si>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</si>
  <si>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</si>
  <si>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</si>
  <si>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</si>
  <si>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</si>
  <si>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</si>
  <si>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</si>
  <si>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</si>
  <si>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</si>
  <si>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</si>
  <si>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</si>
  <si>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</si>
  <si>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</si>
  <si>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</si>
  <si>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</si>
  <si>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</si>
  <si>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</si>
  <si>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</si>
  <si>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</si>
  <si>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</si>
  <si>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</si>
  <si>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</si>
  <si>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</si>
  <si>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</si>
  <si>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</si>
  <si>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</si>
  <si>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</si>
  <si>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</si>
  <si>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</si>
  <si>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</si>
  <si>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</si>
  <si>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</si>
  <si>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</si>
  <si>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</si>
  <si>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</si>
  <si>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</si>
  <si>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</si>
  <si>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</si>
  <si>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</si>
  <si>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</si>
  <si>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</si>
  <si>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</si>
  <si>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</si>
  <si>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</si>
  <si>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</si>
  <si>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</si>
  <si>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</si>
  <si>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</si>
  <si>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</si>
  <si>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</si>
  <si>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</si>
  <si>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</si>
  <si>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</si>
  <si>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</si>
  <si>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</si>
  <si>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</si>
  <si>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</si>
  <si>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</si>
  <si>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</si>
  <si>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</si>
  <si>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</si>
  <si>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</si>
  <si>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</si>
  <si>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</si>
  <si>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</si>
  <si>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</si>
  <si>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</si>
  <si>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</si>
  <si>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</si>
  <si>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</si>
  <si>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</si>
  <si>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</si>
  <si>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</si>
  <si>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</si>
  <si>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</si>
  <si>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</si>
  <si>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</si>
  <si>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</si>
  <si>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</si>
  <si>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</si>
  <si>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</si>
  <si>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</si>
  <si>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</si>
  <si>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</si>
  <si>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</si>
  <si>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</si>
  <si>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</si>
  <si>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</si>
  <si>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</si>
  <si>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</si>
  <si>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</si>
  <si>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</si>
  <si>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</si>
  <si>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</si>
  <si>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</si>
  <si>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</si>
  <si>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</si>
  <si>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</si>
  <si>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</si>
  <si>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</si>
  <si>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</si>
  <si>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</si>
  <si>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</si>
  <si>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</si>
  <si>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</si>
  <si>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</si>
  <si>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</si>
  <si>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</si>
  <si>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</si>
  <si>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</si>
  <si>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</si>
  <si>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</si>
  <si>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</si>
  <si>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</si>
  <si>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</si>
  <si>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</si>
  <si>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</si>
  <si>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</si>
  <si>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</si>
  <si>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</si>
  <si>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</si>
  <si>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</si>
  <si>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</si>
  <si>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</si>
  <si>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</si>
  <si>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</si>
  <si>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</si>
  <si>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</si>
  <si>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</si>
  <si>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</si>
  <si>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</si>
  <si>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</si>
  <si>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</si>
  <si>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</si>
  <si>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</si>
  <si>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</si>
  <si>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</si>
  <si>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</si>
  <si>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</si>
  <si>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</si>
  <si>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</si>
  <si>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</si>
  <si>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</si>
  <si>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</si>
  <si>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</si>
  <si>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</si>
  <si>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</si>
  <si>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</si>
  <si>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</si>
  <si>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</si>
  <si>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</si>
  <si>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</si>
  <si>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</si>
  <si>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</si>
  <si>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</si>
  <si>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</si>
  <si>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</si>
  <si>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</si>
  <si>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</si>
  <si>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</si>
  <si>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</si>
  <si>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</si>
  <si>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</si>
  <si>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</si>
  <si>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</si>
  <si>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</si>
  <si>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</si>
  <si>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</si>
  <si>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</si>
  <si>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</si>
  <si>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</si>
  <si>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</si>
  <si>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</si>
  <si>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</si>
  <si>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</si>
  <si>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</si>
  <si>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</si>
  <si>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</si>
  <si>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</si>
  <si>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</si>
  <si>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</si>
  <si>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</si>
  <si>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</si>
  <si>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</si>
  <si>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</si>
  <si>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</si>
  <si>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</si>
  <si>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</si>
  <si>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</si>
  <si>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</si>
  <si>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</si>
  <si>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</si>
  <si>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</si>
  <si>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</si>
  <si>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</si>
  <si>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</si>
  <si>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</si>
  <si>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</si>
  <si>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</si>
  <si>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</si>
  <si>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</si>
  <si>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</si>
  <si>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</si>
  <si>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</si>
  <si>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</si>
  <si>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</si>
  <si>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</si>
  <si>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</si>
  <si>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</si>
  <si>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</si>
  <si>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</si>
  <si>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</si>
  <si>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</si>
  <si>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</si>
  <si>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</si>
  <si>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</si>
  <si>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</si>
  <si>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</si>
  <si>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</si>
  <si>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</si>
  <si>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</si>
  <si>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</si>
  <si>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</si>
  <si>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</si>
  <si>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</si>
  <si>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</si>
  <si>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</si>
  <si>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</si>
  <si>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</si>
  <si>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</si>
  <si>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</si>
  <si>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</si>
  <si>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</si>
  <si>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</si>
  <si>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</si>
  <si>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</si>
  <si>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</si>
  <si>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</si>
  <si>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</si>
  <si>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</si>
  <si>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</si>
  <si>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</si>
  <si>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</si>
  <si>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</si>
  <si>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</si>
  <si>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</si>
  <si>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</si>
  <si>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</si>
  <si>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</si>
  <si>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</si>
  <si>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</si>
  <si>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</si>
  <si>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</si>
  <si>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</si>
  <si>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</si>
  <si>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</si>
  <si>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</si>
  <si>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</si>
  <si>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</si>
  <si>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</si>
  <si>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</si>
  <si>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</si>
  <si>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</si>
  <si>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</si>
  <si>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</si>
  <si>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</si>
  <si>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</si>
  <si>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</si>
  <si>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</si>
  <si>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</si>
  <si>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</si>
  <si>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</si>
  <si>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</si>
  <si>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</si>
  <si>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</si>
  <si>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</si>
  <si>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</si>
  <si>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</si>
  <si>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</si>
  <si>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</si>
  <si>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</si>
  <si>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</si>
  <si>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</si>
  <si>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</si>
  <si>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</si>
  <si>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</si>
  <si>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</si>
  <si>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</si>
  <si>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</si>
  <si>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</si>
  <si>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</si>
  <si>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</si>
  <si>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</si>
  <si>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</si>
  <si>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</si>
  <si>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</si>
  <si>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</si>
  <si>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</si>
  <si>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</si>
  <si>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</si>
  <si>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</si>
  <si>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</si>
  <si>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</si>
  <si>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</si>
  <si>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</si>
  <si>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</si>
  <si>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</si>
  <si>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</si>
  <si>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</si>
  <si>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</si>
  <si>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</si>
  <si>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</si>
  <si>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</si>
  <si>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</si>
  <si>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</si>
  <si>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</si>
  <si>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</si>
  <si>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</si>
  <si>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</si>
  <si>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</si>
  <si>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</si>
  <si>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</si>
  <si>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</si>
  <si>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</si>
  <si>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</si>
  <si>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</si>
  <si>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</si>
  <si>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</si>
  <si>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</si>
  <si>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</si>
  <si>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</si>
  <si>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</si>
  <si>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</si>
  <si>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</si>
  <si>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</si>
  <si>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</si>
  <si>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</si>
  <si>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</si>
  <si>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</si>
  <si>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</si>
  <si>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</si>
  <si>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</si>
  <si>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</si>
  <si>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</si>
  <si>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</si>
  <si>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</si>
  <si>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</si>
  <si>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</si>
  <si>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</si>
  <si>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</si>
  <si>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</si>
  <si>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</si>
  <si>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</si>
  <si>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</si>
  <si>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</si>
  <si>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</si>
  <si>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</si>
  <si>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</si>
  <si>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</si>
  <si>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</si>
  <si>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</si>
  <si>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</si>
  <si>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</si>
  <si>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</si>
  <si>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</si>
  <si>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</si>
  <si>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</si>
  <si>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</si>
  <si>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</si>
  <si>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</si>
  <si>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</si>
  <si>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</si>
  <si>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</si>
  <si>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</si>
  <si>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</si>
  <si>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</si>
  <si>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</si>
  <si>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</si>
  <si>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</si>
  <si>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</si>
  <si>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</si>
  <si>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</si>
  <si>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</si>
  <si>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</si>
  <si>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</si>
  <si>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</si>
  <si>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</si>
  <si>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</si>
  <si>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</si>
  <si>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</si>
  <si>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</si>
  <si>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</si>
  <si>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</si>
  <si>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</si>
  <si>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</si>
  <si>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</si>
  <si>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</si>
  <si>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</si>
  <si>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</si>
  <si>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</si>
  <si>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</si>
  <si>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</si>
  <si>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</si>
  <si>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</si>
  <si>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</si>
  <si>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</si>
  <si>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</si>
  <si>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</si>
  <si>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</si>
  <si>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</si>
  <si>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</si>
  <si>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</si>
  <si>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</si>
  <si>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</si>
  <si>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</si>
  <si>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</si>
  <si>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</si>
  <si>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</si>
  <si>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</si>
  <si>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</si>
  <si>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</si>
  <si>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</si>
  <si>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</si>
  <si>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</si>
  <si>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</si>
  <si>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</si>
  <si>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</si>
  <si>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</si>
  <si>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</si>
  <si>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</si>
  <si>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</si>
  <si>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</si>
  <si>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</si>
  <si>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</si>
  <si>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</si>
  <si>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</si>
  <si>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</si>
  <si>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</si>
  <si>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</si>
  <si>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</si>
  <si>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</si>
  <si>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</si>
  <si>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</si>
  <si>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</si>
  <si>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</si>
  <si>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</si>
  <si>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</si>
  <si>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</si>
  <si>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</si>
  <si>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</si>
  <si>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</si>
  <si>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</si>
  <si>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</si>
  <si>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</si>
  <si>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</si>
  <si>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</si>
  <si>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</si>
  <si>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</si>
  <si>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</si>
  <si>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</si>
  <si>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</si>
  <si>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</si>
  <si>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</si>
  <si>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</si>
  <si>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</si>
  <si>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</si>
  <si>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</si>
  <si>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</si>
  <si>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</si>
  <si>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</si>
  <si>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</si>
  <si>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</si>
  <si>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</si>
  <si>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</si>
  <si>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</si>
  <si>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</si>
  <si>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</si>
  <si>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</si>
  <si>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</si>
  <si>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</si>
  <si>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</si>
  <si>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</si>
  <si>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</si>
  <si>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</si>
  <si>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</si>
  <si>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</si>
  <si>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</si>
  <si>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</si>
  <si>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</si>
  <si>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</si>
  <si>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</si>
  <si>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</si>
  <si>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</si>
  <si>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</si>
  <si>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</si>
  <si>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</si>
  <si>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</si>
  <si>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</si>
  <si>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</si>
  <si>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</si>
  <si>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</si>
  <si>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</si>
  <si>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</si>
  <si>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</si>
  <si>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</si>
  <si>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</si>
  <si>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</si>
  <si>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</si>
  <si>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</si>
  <si>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</si>
  <si>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</si>
  <si>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</si>
  <si>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</si>
  <si>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</si>
  <si>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</si>
  <si>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</si>
  <si>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</si>
  <si>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</si>
  <si>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</si>
  <si>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</si>
  <si>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</si>
  <si>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</si>
  <si>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</si>
  <si>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</si>
  <si>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</si>
  <si>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</si>
  <si>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</si>
  <si>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</si>
  <si>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</si>
  <si>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</si>
  <si>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</si>
  <si>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</si>
  <si>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</si>
  <si>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</si>
  <si>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</si>
  <si>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</si>
  <si>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</si>
  <si>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</si>
  <si>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</si>
  <si>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</si>
  <si>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</si>
  <si>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</si>
  <si>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</si>
  <si>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</si>
  <si>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</si>
  <si>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</si>
  <si>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</si>
  <si>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</si>
  <si>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</si>
  <si>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</si>
  <si>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</si>
  <si>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</si>
  <si>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</si>
  <si>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</si>
  <si>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</si>
  <si>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</si>
  <si>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</si>
  <si>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</si>
  <si>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</si>
  <si>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</si>
  <si>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</si>
  <si>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</si>
  <si>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</si>
  <si>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</si>
  <si>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</si>
  <si>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</si>
  <si>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</si>
  <si>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</si>
  <si>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</si>
  <si>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</si>
  <si>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</si>
  <si>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</si>
  <si>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</si>
  <si>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</si>
  <si>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</si>
  <si>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</si>
  <si>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</si>
  <si>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</si>
  <si>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</si>
  <si>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</si>
  <si>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</si>
  <si>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</si>
  <si>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</si>
  <si>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</si>
  <si>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</si>
  <si>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</si>
  <si>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</si>
  <si>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</si>
  <si>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</si>
  <si>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</si>
  <si>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</si>
  <si>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</si>
  <si>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</si>
  <si>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</si>
  <si>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</si>
  <si>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</si>
  <si>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</si>
  <si>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</si>
  <si>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</si>
  <si>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</si>
  <si>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</si>
  <si>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</si>
  <si>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</si>
  <si>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</si>
  <si>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</si>
  <si>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</si>
  <si>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</si>
  <si>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</si>
  <si>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</si>
  <si>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</si>
  <si>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</si>
  <si>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</si>
  <si>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</si>
  <si>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</si>
  <si>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</si>
  <si>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</si>
  <si>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</si>
  <si>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</si>
  <si>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</si>
  <si>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</si>
  <si>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</si>
  <si>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</si>
  <si>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</si>
  <si>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</si>
  <si>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</si>
  <si>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</si>
  <si>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</si>
  <si>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</si>
  <si>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</si>
  <si>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</si>
  <si>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</si>
  <si>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</si>
  <si>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</si>
  <si>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</si>
  <si>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</si>
  <si>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</si>
  <si>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</si>
  <si>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</si>
  <si>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</si>
  <si>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</si>
  <si>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</si>
  <si>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</si>
  <si>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</si>
  <si>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</si>
  <si>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</si>
  <si>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</si>
  <si>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</si>
  <si>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</si>
  <si>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</si>
  <si>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</si>
  <si>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</si>
  <si>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</si>
  <si>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</si>
  <si>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</si>
  <si>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</si>
  <si>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</si>
  <si>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</si>
  <si>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</si>
  <si>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</si>
  <si>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</si>
  <si>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</si>
  <si>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</si>
  <si>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</si>
  <si>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</si>
  <si>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</si>
  <si>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</si>
  <si>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</si>
  <si>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</si>
  <si>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</si>
  <si>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</si>
  <si>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</si>
  <si>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</si>
  <si>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</si>
  <si>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</si>
  <si>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</si>
  <si>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</si>
  <si>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</si>
  <si>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</si>
  <si>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</si>
  <si>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</si>
  <si>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</si>
  <si>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</si>
  <si>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</si>
  <si>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</si>
  <si>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</si>
  <si>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</si>
  <si>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</si>
  <si>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</si>
  <si>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</si>
  <si>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</si>
  <si>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</si>
  <si>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</si>
  <si>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</si>
  <si>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</si>
  <si>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</si>
  <si>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</si>
  <si>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</si>
  <si>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</si>
  <si>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</si>
  <si>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</si>
  <si>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</si>
  <si>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</si>
  <si>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</si>
  <si>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</si>
  <si>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</si>
  <si>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</si>
  <si>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</si>
  <si>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</si>
  <si>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</si>
  <si>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</si>
  <si>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</si>
  <si>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</si>
  <si>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</si>
  <si>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</si>
  <si>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</si>
  <si>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</si>
  <si>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</si>
  <si>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</si>
  <si>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</si>
  <si>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</si>
  <si>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</si>
  <si>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</si>
  <si>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</si>
  <si>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</si>
  <si>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</si>
  <si>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</si>
  <si>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</si>
  <si>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</si>
  <si>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</si>
  <si>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</si>
  <si>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</si>
  <si>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</si>
  <si>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</si>
  <si>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</si>
  <si>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</si>
  <si>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</si>
  <si>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</si>
  <si>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</si>
  <si>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</si>
  <si>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</si>
  <si>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</si>
  <si>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</si>
  <si>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</si>
  <si>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</si>
  <si>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</si>
  <si>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</si>
  <si>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</si>
  <si>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</si>
  <si>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</si>
  <si>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</si>
  <si>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</si>
  <si>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</si>
  <si>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</si>
  <si>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</si>
  <si>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</si>
  <si>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</si>
  <si>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</si>
  <si>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</si>
  <si>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</si>
  <si>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</si>
  <si>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</si>
  <si>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</si>
  <si>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</si>
  <si>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</si>
  <si>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</si>
  <si>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</si>
  <si>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</si>
  <si>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</si>
  <si>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</si>
  <si>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</si>
  <si>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</si>
  <si>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</si>
  <si>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</si>
  <si>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</si>
  <si>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</si>
  <si>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</si>
  <si>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</si>
  <si>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</si>
  <si>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</si>
  <si>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</si>
  <si>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</si>
  <si>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</si>
  <si>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</si>
  <si>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</si>
  <si>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</si>
  <si>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</si>
  <si>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</si>
  <si>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</si>
  <si>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</si>
  <si>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</si>
  <si>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</si>
  <si>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</si>
  <si>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</si>
  <si>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</si>
  <si>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</si>
  <si>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</si>
  <si>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</si>
  <si>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</si>
  <si>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</si>
  <si>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</si>
  <si>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</si>
  <si>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</si>
  <si>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</si>
  <si>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</si>
  <si>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</si>
  <si>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</si>
  <si>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</si>
  <si>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</si>
  <si>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</si>
  <si>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</si>
  <si>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</si>
  <si>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</si>
  <si>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</si>
  <si>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</si>
  <si>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</si>
  <si>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</si>
  <si>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</si>
  <si>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</si>
  <si>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</si>
  <si>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</si>
  <si>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</si>
  <si>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</si>
  <si>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</si>
  <si>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</si>
  <si>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</si>
  <si>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</si>
  <si>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</si>
  <si>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</si>
  <si>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</si>
  <si>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</si>
  <si>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</si>
  <si>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</si>
  <si>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</si>
  <si>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</si>
  <si>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</si>
  <si>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</si>
  <si>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</si>
  <si>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</si>
  <si>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</si>
  <si>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</si>
  <si>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</si>
  <si>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</si>
  <si>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</si>
  <si>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</si>
  <si>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</si>
  <si>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</si>
  <si>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</si>
  <si>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</si>
  <si>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</si>
  <si>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</si>
  <si>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</si>
  <si>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</si>
  <si>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</si>
  <si>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</si>
  <si>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</si>
  <si>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</si>
  <si>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</si>
  <si>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</si>
  <si>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</si>
  <si>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</si>
  <si>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</si>
  <si>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</si>
  <si>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</si>
  <si>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</si>
  <si>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</si>
  <si>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</si>
  <si>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</si>
  <si>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</si>
  <si>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</si>
  <si>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</si>
  <si>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</si>
  <si>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</si>
  <si>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</si>
  <si>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</si>
  <si>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</si>
  <si>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</si>
  <si>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</si>
  <si>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</si>
  <si>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</si>
  <si>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</si>
  <si>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</si>
  <si>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</si>
  <si>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</si>
  <si>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</si>
  <si>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</si>
  <si>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</si>
  <si>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</si>
  <si>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</si>
  <si>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</si>
  <si>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</si>
  <si>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</si>
  <si>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</si>
  <si>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</si>
  <si>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</si>
  <si>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</si>
  <si>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</si>
  <si>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</si>
  <si>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</si>
  <si>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</si>
  <si>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</si>
  <si>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</si>
  <si>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</si>
  <si>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</si>
  <si>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</si>
  <si>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</si>
  <si>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</si>
  <si>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</si>
  <si>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</si>
  <si>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</si>
  <si>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</si>
  <si>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</si>
  <si>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</si>
  <si>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</si>
  <si>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</si>
  <si>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</si>
  <si>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</si>
  <si>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</si>
  <si>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</si>
  <si>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</si>
  <si>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</si>
  <si>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</si>
  <si>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</si>
  <si>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</si>
  <si>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</si>
  <si>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</si>
  <si>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</si>
  <si>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</si>
  <si>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</si>
  <si>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</si>
  <si>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</si>
  <si>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</si>
  <si>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</si>
  <si>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</si>
  <si>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</si>
  <si>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</si>
  <si>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</si>
  <si>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</si>
  <si>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</si>
  <si>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</si>
  <si>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</si>
  <si>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</si>
  <si>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</si>
  <si>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</si>
  <si>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</si>
  <si>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</si>
  <si>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</si>
  <si>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</si>
  <si>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</si>
  <si>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</si>
  <si>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</si>
  <si>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</si>
  <si>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</si>
  <si>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</si>
  <si>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</si>
  <si>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</si>
  <si>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</si>
  <si>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</si>
  <si>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</si>
  <si>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</si>
  <si>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</si>
  <si>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</si>
  <si>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</si>
  <si>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</si>
  <si>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</si>
  <si>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</si>
  <si>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</si>
  <si>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</si>
  <si>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</si>
  <si>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</si>
  <si>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</si>
  <si>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</si>
  <si>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</si>
  <si>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</si>
  <si>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</si>
  <si>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</si>
  <si>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</si>
  <si>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</si>
  <si>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</si>
  <si>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</si>
  <si>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</si>
  <si>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</si>
  <si>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</si>
  <si>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</si>
  <si>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</si>
  <si>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</si>
  <si>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</si>
  <si>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</si>
  <si>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</si>
  <si>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</si>
  <si>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</si>
  <si>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</si>
  <si>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</si>
  <si>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</si>
  <si>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</si>
  <si>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</si>
  <si>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</si>
  <si>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</si>
  <si>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</si>
  <si>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</si>
  <si>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</si>
  <si>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</si>
  <si>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</si>
  <si>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</si>
  <si>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</si>
  <si>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</si>
  <si>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</si>
  <si>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</si>
  <si>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</si>
  <si>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</si>
  <si>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</si>
  <si>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</si>
  <si>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</si>
  <si>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</si>
  <si>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</si>
  <si>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</si>
  <si>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</si>
  <si>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</si>
  <si>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</si>
  <si>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</si>
  <si>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</si>
  <si>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</si>
  <si>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</si>
  <si>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</si>
  <si>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</si>
  <si>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</si>
  <si>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</si>
  <si>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</si>
  <si>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</si>
  <si>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</si>
  <si>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</si>
  <si>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</si>
  <si>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</si>
  <si>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</si>
  <si>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</si>
  <si>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</si>
  <si>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</si>
  <si>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</si>
  <si>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</si>
  <si>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</si>
  <si>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</si>
  <si>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</si>
  <si>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</si>
  <si>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</si>
  <si>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</si>
  <si>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</si>
  <si>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</si>
  <si>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</si>
  <si>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</si>
  <si>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</si>
  <si>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</si>
  <si>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</si>
  <si>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</si>
  <si>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</si>
  <si>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</si>
  <si>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</si>
  <si>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</si>
  <si>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</si>
  <si>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</si>
  <si>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</si>
  <si>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</si>
  <si>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</si>
  <si>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</si>
  <si>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</si>
  <si>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</si>
  <si>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</si>
  <si>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</si>
  <si>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</si>
  <si>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</si>
  <si>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</si>
  <si>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</si>
  <si>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</si>
  <si>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</si>
  <si>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</si>
  <si>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</si>
  <si>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</si>
  <si>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</si>
  <si>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</si>
  <si>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</si>
  <si>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</si>
  <si>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</si>
  <si>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</si>
  <si>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</si>
  <si>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</si>
  <si>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</si>
  <si>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</si>
  <si>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</si>
  <si>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</si>
  <si>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</si>
  <si>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</si>
  <si>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</si>
  <si>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</si>
  <si>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</si>
  <si>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</si>
  <si>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</si>
  <si>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</si>
  <si>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</si>
  <si>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</si>
  <si>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</si>
  <si>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</si>
  <si>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</si>
  <si>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</si>
  <si>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</si>
  <si>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</si>
  <si>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</si>
  <si>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</si>
  <si>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</si>
  <si>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</si>
  <si>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</si>
  <si>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</si>
  <si>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</si>
  <si>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</si>
  <si>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</si>
  <si>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</si>
  <si>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</si>
  <si>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</si>
  <si>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</si>
  <si>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</si>
  <si>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</si>
  <si>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</si>
  <si>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</si>
  <si>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</si>
  <si>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</si>
  <si>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</si>
  <si>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</si>
  <si>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</si>
  <si>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</si>
  <si>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</si>
  <si>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</si>
  <si>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</si>
  <si>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</si>
  <si>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</si>
  <si>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</si>
  <si>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</si>
  <si>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</si>
  <si>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</si>
  <si>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</si>
  <si>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</si>
  <si>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</si>
  <si>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</si>
  <si>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</si>
  <si>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</si>
  <si>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</si>
  <si>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</si>
  <si>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</si>
  <si>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</si>
  <si>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</si>
  <si>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</si>
  <si>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</si>
  <si>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</si>
  <si>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</si>
  <si>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</si>
  <si>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</si>
  <si>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</si>
  <si>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</si>
  <si>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</si>
  <si>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</si>
  <si>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</si>
  <si>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</si>
  <si>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</si>
  <si>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</si>
  <si>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</si>
  <si>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</si>
  <si>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</si>
  <si>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</si>
  <si>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</si>
  <si>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</si>
  <si>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</si>
  <si>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</si>
  <si>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</si>
  <si>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</si>
  <si>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</si>
  <si>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</si>
  <si>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</si>
  <si>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</si>
  <si>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</si>
  <si>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</si>
  <si>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</si>
  <si>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</si>
  <si>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</si>
  <si>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</si>
  <si>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</si>
  <si>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</si>
  <si>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</si>
  <si>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</si>
  <si>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</si>
  <si>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</si>
  <si>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</si>
  <si>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</si>
  <si>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</si>
  <si>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</si>
  <si>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</si>
  <si>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</si>
  <si>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</si>
  <si>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</si>
  <si>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</si>
  <si>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</si>
  <si>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</si>
  <si>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</si>
  <si>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</si>
  <si>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</si>
  <si>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</si>
  <si>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</si>
  <si>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</si>
  <si>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</si>
  <si>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</si>
  <si>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</si>
  <si>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</si>
  <si>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</si>
  <si>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</si>
  <si>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</si>
  <si>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</si>
  <si>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</si>
  <si>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</si>
  <si>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</si>
  <si>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</si>
  <si>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</si>
  <si>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</si>
  <si>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</si>
  <si>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</si>
  <si>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</si>
  <si>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</si>
  <si>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</si>
  <si>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</si>
  <si>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</si>
  <si>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</si>
  <si>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</si>
  <si>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</si>
  <si>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</si>
  <si>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</si>
  <si>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</si>
  <si>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</si>
  <si>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</si>
  <si>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</si>
  <si>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</si>
  <si>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</si>
  <si>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</si>
  <si>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</si>
  <si>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</si>
  <si>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</si>
  <si>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</si>
  <si>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</si>
  <si>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</si>
  <si>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</si>
  <si>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</si>
  <si>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</si>
  <si>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</si>
  <si>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</si>
  <si>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</si>
  <si>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</si>
  <si>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</si>
  <si>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</si>
  <si>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</si>
  <si>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</si>
  <si>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</si>
  <si>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</si>
  <si>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</si>
  <si>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</si>
  <si>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</si>
  <si>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</si>
  <si>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</si>
  <si>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</si>
  <si>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</si>
  <si>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</si>
  <si>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</si>
  <si>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</si>
  <si>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</si>
  <si>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</si>
  <si>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</si>
  <si>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</si>
  <si>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</si>
  <si>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</si>
  <si>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</si>
  <si>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</si>
  <si>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</si>
  <si>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</si>
  <si>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</si>
  <si>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</si>
  <si>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</si>
  <si>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</si>
  <si>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</si>
  <si>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</si>
  <si>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</si>
  <si>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</si>
  <si>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</si>
  <si>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</si>
  <si>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</si>
  <si>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</si>
  <si>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</si>
  <si>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</si>
  <si>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</si>
  <si>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</si>
  <si>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</si>
  <si>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</si>
  <si>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</si>
  <si>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</si>
  <si>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</si>
  <si>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</si>
  <si>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</si>
  <si>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</si>
  <si>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</si>
  <si>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</si>
  <si>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</si>
  <si>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</si>
  <si>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</si>
  <si>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</si>
  <si>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</si>
  <si>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</si>
  <si>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</si>
  <si>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</si>
  <si>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</si>
  <si>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</si>
  <si>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</si>
  <si>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</si>
  <si>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</si>
  <si>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</si>
  <si>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</si>
  <si>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</si>
  <si>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</si>
  <si>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</si>
  <si>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</si>
  <si>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</si>
  <si>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</si>
  <si>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</si>
  <si>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</si>
  <si>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</si>
  <si>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</si>
  <si>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</si>
  <si>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</si>
  <si>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</si>
  <si>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</si>
  <si>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</si>
  <si>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</si>
  <si>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</si>
  <si>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</si>
  <si>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</si>
  <si>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</si>
  <si>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</si>
  <si>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</si>
  <si>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</si>
  <si>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</si>
  <si>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</si>
  <si>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</si>
  <si>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</si>
  <si>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</si>
  <si>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</si>
  <si>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</si>
  <si>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</si>
  <si>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</si>
  <si>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</si>
  <si>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</si>
  <si>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</si>
  <si>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</si>
  <si>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</si>
  <si>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</si>
  <si>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</si>
  <si>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</si>
  <si>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</si>
  <si>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</si>
  <si>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</si>
  <si>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</si>
  <si>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</si>
  <si>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</si>
  <si>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</si>
  <si>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</si>
  <si>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</si>
  <si>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</si>
  <si>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</si>
  <si>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</si>
  <si>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</si>
  <si>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</si>
  <si>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</si>
  <si>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</si>
  <si>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</si>
  <si>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</si>
  <si>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</si>
  <si>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</si>
  <si>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</si>
  <si>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</si>
  <si>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</si>
  <si>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</si>
  <si>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</si>
  <si>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</si>
  <si>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</si>
  <si>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</si>
  <si>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</si>
  <si>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</si>
  <si>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</si>
  <si>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</si>
  <si>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</si>
  <si>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</si>
  <si>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</si>
  <si>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</si>
  <si>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</si>
  <si>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</si>
  <si>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</si>
  <si>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</si>
  <si>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</si>
  <si>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</si>
  <si>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</si>
  <si>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</si>
  <si>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</si>
  <si>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</si>
  <si>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</si>
  <si>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</si>
  <si>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</si>
  <si>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</si>
  <si>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</si>
  <si>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</si>
  <si>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</si>
  <si>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</si>
  <si>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</si>
  <si>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</si>
  <si>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</si>
  <si>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</si>
  <si>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</si>
  <si>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</si>
  <si>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</si>
  <si>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</si>
  <si>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</si>
  <si>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</si>
  <si>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</si>
  <si>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</si>
  <si>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</si>
  <si>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</si>
  <si>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</si>
  <si>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</si>
  <si>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</si>
  <si>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</si>
  <si>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</si>
  <si>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</si>
  <si>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</si>
  <si>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</si>
  <si>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</si>
  <si>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</si>
  <si>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</si>
  <si>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</si>
  <si>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</si>
  <si>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</si>
  <si>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</si>
  <si>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</si>
  <si>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</si>
  <si>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</si>
  <si>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</si>
  <si>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</si>
  <si>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</si>
  <si>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</si>
  <si>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</si>
  <si>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</si>
  <si>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</si>
  <si>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</si>
  <si>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</si>
  <si>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</si>
  <si>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</si>
  <si>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</si>
  <si>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</si>
  <si>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</si>
  <si>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</si>
  <si>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</si>
  <si>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</si>
  <si>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</si>
  <si>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</si>
  <si>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</si>
  <si>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</si>
  <si>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</si>
  <si>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</si>
  <si>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</si>
  <si>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</si>
  <si>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</si>
  <si>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</si>
  <si>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</si>
  <si>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</si>
  <si>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</si>
  <si>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</si>
  <si>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</si>
  <si>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</si>
  <si>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</si>
  <si>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</si>
  <si>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</si>
  <si>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</si>
  <si>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</si>
  <si>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</si>
  <si>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</si>
  <si>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</si>
  <si>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</si>
  <si>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</si>
  <si>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</si>
  <si>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</si>
  <si>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</si>
  <si>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</si>
  <si>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</si>
  <si>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</si>
  <si>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</si>
  <si>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</si>
  <si>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</si>
  <si>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</si>
  <si>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</si>
  <si>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</si>
  <si>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</si>
  <si>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</si>
  <si>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</si>
  <si>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</si>
  <si>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</si>
  <si>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</si>
  <si>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</si>
  <si>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</si>
  <si>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</si>
  <si>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</si>
  <si>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</si>
  <si>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</si>
  <si>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</si>
  <si>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</si>
  <si>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</si>
  <si>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</si>
  <si>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</si>
  <si>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</si>
  <si>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</si>
  <si>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</si>
  <si>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</si>
  <si>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</si>
  <si>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</si>
  <si>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</si>
  <si>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</si>
  <si>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</si>
  <si>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</si>
  <si>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</si>
  <si>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</si>
  <si>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</si>
  <si>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</si>
  <si>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</si>
  <si>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</si>
  <si>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</si>
  <si>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</si>
  <si>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</si>
  <si>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</si>
  <si>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</si>
  <si>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</si>
  <si>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</si>
  <si>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</si>
  <si>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</si>
  <si>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</si>
  <si>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</si>
  <si>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</si>
  <si>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</si>
  <si>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</si>
  <si>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</si>
  <si>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</si>
  <si>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</si>
  <si>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</si>
  <si>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</si>
  <si>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</si>
  <si>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</si>
  <si>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</si>
  <si>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</si>
  <si>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</si>
  <si>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</si>
  <si>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</si>
  <si>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</si>
  <si>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</si>
  <si>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</si>
  <si>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</si>
  <si>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</si>
  <si>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</si>
  <si>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</si>
  <si>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</si>
  <si>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</si>
  <si>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</si>
  <si>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</si>
  <si>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</si>
  <si>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</si>
  <si>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</si>
  <si>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</si>
  <si>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</si>
  <si>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</si>
  <si>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</si>
  <si>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</si>
  <si>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</si>
  <si>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</si>
  <si>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</si>
  <si>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</si>
  <si>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</si>
  <si>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</si>
  <si>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</si>
  <si>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</si>
  <si>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</si>
  <si>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</si>
  <si>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</si>
  <si>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</si>
  <si>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</si>
  <si>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</si>
  <si>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</si>
  <si>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</si>
  <si>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</si>
  <si>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</si>
  <si>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</si>
  <si>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</si>
  <si>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</si>
  <si>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</si>
  <si>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</si>
  <si>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</si>
  <si>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</si>
  <si>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</si>
  <si>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</si>
  <si>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</si>
  <si>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</si>
  <si>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</si>
  <si>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</si>
  <si>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</si>
  <si>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</si>
  <si>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</si>
  <si>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</si>
  <si>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</si>
  <si>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</si>
  <si>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</si>
  <si>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</si>
  <si>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</si>
  <si>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</si>
  <si>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</si>
  <si>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</si>
  <si>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</si>
  <si>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</si>
  <si>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</si>
  <si>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</si>
  <si>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</si>
  <si>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</si>
  <si>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</si>
  <si>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</si>
  <si>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</si>
  <si>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</si>
  <si>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</si>
  <si>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</si>
  <si>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</si>
  <si>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</si>
  <si>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</si>
  <si>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</si>
  <si>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</si>
  <si>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</si>
  <si>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</si>
  <si>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</si>
  <si>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</si>
  <si>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</si>
  <si>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</si>
  <si>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</si>
  <si>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</si>
  <si>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</si>
  <si>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</si>
  <si>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</si>
  <si>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</si>
  <si>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</si>
  <si>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</si>
  <si>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</si>
  <si>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</si>
  <si>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</si>
  <si>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</si>
  <si>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</si>
  <si>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</si>
  <si>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</si>
  <si>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</si>
  <si>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</si>
  <si>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</si>
  <si>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</si>
  <si>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</si>
  <si>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</si>
  <si>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</si>
  <si>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</si>
  <si>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</si>
  <si>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</si>
  <si>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</si>
  <si>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</si>
  <si>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</si>
  <si>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</si>
  <si>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</si>
  <si>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</si>
  <si>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</si>
  <si>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</si>
  <si>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</si>
  <si>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</si>
  <si>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</si>
  <si>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</si>
  <si>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</si>
  <si>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</si>
  <si>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</si>
  <si>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</si>
  <si>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</si>
  <si>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</si>
  <si>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</si>
  <si>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</si>
  <si>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</si>
  <si>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</si>
  <si>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</si>
  <si>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</si>
  <si>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</si>
  <si>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</si>
  <si>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</si>
  <si>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</si>
  <si>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</si>
  <si>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</si>
  <si>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</si>
  <si>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</si>
  <si>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</si>
  <si>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</si>
  <si>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</si>
  <si>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</si>
  <si>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</si>
  <si>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</si>
  <si>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</si>
  <si>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</si>
  <si>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</si>
  <si>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</si>
  <si>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</si>
  <si>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</si>
  <si>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</si>
  <si>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</si>
  <si>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</si>
  <si>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</si>
  <si>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</si>
  <si>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</si>
  <si>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</si>
  <si>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</si>
  <si>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</si>
  <si>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</si>
  <si>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</si>
  <si>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</si>
  <si>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</si>
  <si>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</si>
  <si>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</si>
  <si>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</si>
  <si>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</si>
  <si>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</si>
  <si>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</si>
  <si>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</si>
  <si>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</si>
  <si>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</si>
  <si>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</si>
  <si>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</si>
  <si>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</si>
  <si>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</si>
  <si>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</si>
  <si>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</si>
  <si>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</si>
  <si>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</si>
  <si>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</si>
  <si>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</si>
  <si>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</si>
  <si>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</si>
  <si>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</si>
  <si>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</si>
  <si>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</si>
  <si>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</si>
  <si>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</si>
  <si>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</si>
  <si>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</si>
  <si>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</si>
  <si>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</si>
  <si>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</si>
  <si>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</si>
  <si>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</si>
  <si>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</si>
  <si>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</si>
  <si>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</si>
  <si>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</si>
  <si>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</si>
  <si>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</si>
  <si>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</si>
  <si>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</si>
  <si>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</si>
  <si>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</si>
  <si>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</si>
  <si>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</si>
  <si>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</si>
  <si>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</si>
  <si>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</si>
  <si>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</si>
  <si>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</si>
  <si>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</si>
  <si>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</si>
  <si>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</si>
  <si>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</si>
  <si>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</si>
  <si>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</si>
  <si>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</si>
  <si>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</si>
  <si>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</si>
  <si>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</si>
  <si>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</si>
  <si>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</si>
  <si>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</si>
  <si>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</si>
  <si>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</si>
  <si>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</si>
  <si>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</si>
  <si>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</si>
  <si>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</si>
  <si>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</si>
  <si>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</si>
  <si>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</si>
  <si>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</si>
  <si>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</si>
  <si>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</si>
  <si>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</si>
  <si>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</si>
  <si>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</si>
  <si>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</si>
  <si>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</si>
  <si>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</si>
  <si>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</si>
  <si>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</si>
  <si>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</si>
  <si>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</si>
  <si>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</si>
  <si>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</si>
  <si>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</si>
  <si>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</si>
  <si>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</si>
  <si>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</si>
  <si>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</si>
  <si>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</si>
  <si>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</si>
  <si>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</si>
  <si>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</si>
  <si>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</si>
  <si>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</si>
  <si>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</si>
  <si>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</si>
  <si>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</si>
  <si>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</si>
  <si>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</si>
  <si>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</si>
  <si>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</si>
  <si>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</si>
  <si>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</si>
  <si>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</si>
  <si>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</si>
  <si>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</si>
  <si>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</si>
  <si>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</si>
  <si>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</si>
  <si>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</si>
  <si>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</si>
  <si>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</si>
  <si>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</si>
  <si>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</si>
  <si>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</si>
  <si>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</si>
  <si>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</si>
  <si>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</si>
  <si>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</si>
  <si>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</si>
  <si>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</si>
  <si>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</si>
  <si>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</si>
  <si>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</si>
  <si>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</si>
  <si>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</si>
  <si>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</si>
  <si>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</si>
  <si>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</si>
  <si>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</si>
  <si>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</si>
  <si>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</si>
  <si>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</si>
  <si>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</si>
  <si>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</si>
  <si>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</si>
  <si>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</si>
  <si>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</si>
  <si>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</si>
  <si>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</si>
  <si>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</si>
  <si>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</si>
  <si>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</si>
  <si>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</si>
  <si>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</si>
  <si>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</si>
  <si>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</si>
  <si>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</si>
  <si>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</si>
  <si>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</si>
  <si>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</si>
  <si>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</si>
  <si>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</si>
  <si>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</si>
  <si>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</si>
  <si>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</si>
  <si>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</si>
  <si>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</si>
  <si>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</si>
  <si>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</si>
  <si>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</si>
  <si>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</si>
  <si>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</si>
  <si>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</si>
  <si>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</si>
  <si>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</si>
  <si>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</si>
  <si>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</si>
  <si>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</si>
  <si>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</si>
  <si>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</si>
  <si>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</si>
  <si>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</si>
  <si>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</si>
  <si>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</si>
  <si>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</si>
  <si>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</si>
  <si>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</si>
  <si>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</si>
  <si>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</si>
  <si>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</si>
  <si>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</si>
  <si>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</si>
  <si>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</si>
  <si>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</si>
  <si>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</si>
  <si>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</si>
  <si>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</si>
  <si>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</si>
  <si>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</si>
  <si>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</si>
  <si>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</si>
  <si>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</si>
  <si>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</si>
  <si>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</si>
  <si>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</si>
  <si>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</si>
  <si>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</si>
  <si>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</si>
  <si>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</si>
  <si>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</si>
  <si>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</si>
  <si>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</si>
  <si>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</si>
  <si>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</si>
  <si>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</si>
  <si>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</si>
  <si>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</si>
  <si>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</si>
  <si>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</si>
  <si>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</si>
  <si>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</si>
  <si>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</si>
  <si>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</si>
  <si>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</si>
  <si>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</si>
  <si>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</si>
  <si>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</si>
  <si>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</si>
  <si>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</si>
  <si>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</si>
  <si>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</si>
  <si>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</si>
  <si>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</si>
  <si>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</si>
  <si>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</si>
  <si>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</si>
  <si>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</si>
  <si>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</si>
  <si>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</si>
  <si>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</si>
  <si>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</si>
  <si>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</si>
  <si>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</si>
  <si>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</si>
  <si>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</si>
  <si>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</si>
  <si>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</si>
  <si>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</si>
  <si>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</si>
  <si>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</si>
  <si>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</si>
  <si>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</si>
  <si>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</si>
  <si>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</si>
  <si>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</si>
  <si>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</si>
  <si>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</si>
  <si>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</si>
  <si>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</si>
  <si>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</si>
  <si>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</si>
  <si>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</si>
  <si>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</si>
  <si>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</si>
  <si>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</si>
  <si>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</si>
  <si>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</si>
  <si>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</si>
  <si>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</si>
  <si>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</si>
  <si>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</si>
  <si>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</si>
  <si>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</si>
  <si>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</si>
  <si>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</si>
  <si>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</si>
  <si>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</si>
  <si>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</si>
  <si>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</si>
  <si>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</si>
  <si>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</si>
  <si>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</si>
  <si>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</si>
  <si>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</si>
  <si>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</si>
  <si>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</si>
  <si>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</si>
  <si>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</si>
  <si>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</si>
  <si>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</si>
  <si>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</si>
  <si>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</si>
  <si>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</si>
  <si>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</si>
  <si>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</si>
  <si>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</si>
  <si>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</si>
  <si>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</si>
  <si>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</si>
  <si>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</si>
  <si>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</si>
  <si>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</si>
  <si>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</si>
  <si>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</si>
  <si>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</si>
  <si>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</si>
  <si>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</si>
  <si>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</si>
  <si>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</si>
  <si>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</si>
  <si>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</si>
  <si>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</si>
  <si>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</si>
  <si>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</si>
  <si>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</si>
  <si>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</si>
  <si>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</si>
  <si>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</si>
  <si>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</si>
  <si>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</si>
  <si>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</si>
  <si>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</si>
  <si>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</si>
  <si>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</si>
  <si>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</si>
  <si>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</si>
  <si>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</si>
  <si>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</si>
  <si>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</si>
  <si>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</si>
  <si>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</si>
  <si>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</si>
  <si>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</si>
  <si>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</si>
  <si>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</si>
  <si>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</si>
  <si>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</si>
  <si>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</si>
  <si>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</si>
  <si>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</si>
  <si>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</si>
  <si>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</si>
  <si>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</si>
  <si>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</si>
  <si>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</si>
  <si>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</si>
  <si>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</si>
  <si>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</si>
  <si>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</si>
  <si>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</si>
  <si>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</si>
  <si>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</si>
  <si>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</si>
  <si>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</si>
  <si>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</si>
  <si>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</si>
  <si>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</si>
  <si>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</si>
  <si>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</si>
  <si>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</si>
  <si>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</si>
  <si>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</si>
  <si>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</si>
  <si>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</si>
  <si>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</si>
  <si>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</si>
  <si>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</si>
  <si>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</si>
  <si>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</si>
  <si>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</si>
  <si>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</si>
  <si>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</si>
  <si>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</si>
  <si>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</si>
  <si>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</si>
  <si>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</si>
  <si>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</si>
  <si>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</si>
  <si>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</si>
  <si>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</si>
  <si>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</si>
  <si>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</si>
  <si>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</si>
  <si>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</si>
  <si>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</si>
  <si>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</si>
  <si>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</si>
  <si>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</si>
  <si>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</si>
  <si>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</si>
  <si>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</si>
  <si>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</si>
  <si>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</si>
  <si>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</si>
  <si>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</si>
  <si>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</si>
  <si>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</si>
  <si>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</si>
  <si>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</si>
  <si>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</si>
  <si>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</si>
  <si>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</si>
  <si>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</si>
  <si>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</si>
  <si>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</si>
  <si>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</si>
  <si>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</si>
  <si>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</si>
  <si>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</si>
  <si>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</si>
  <si>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</si>
  <si>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</si>
  <si>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</si>
  <si>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</si>
  <si>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</si>
  <si>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</si>
  <si>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</si>
  <si>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</si>
  <si>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</si>
  <si>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</si>
  <si>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</si>
  <si>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</si>
  <si>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</si>
  <si>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</si>
  <si>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</si>
  <si>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</si>
  <si>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</si>
  <si>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</si>
  <si>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</si>
  <si>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</si>
  <si>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</si>
  <si>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</si>
  <si>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</si>
  <si>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</si>
  <si>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</si>
  <si>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</si>
  <si>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</si>
  <si>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</si>
  <si>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</si>
  <si>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</si>
  <si>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</si>
  <si>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</si>
  <si>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</si>
  <si>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</si>
  <si>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</si>
  <si>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</si>
  <si>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</si>
  <si>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</si>
  <si>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</si>
  <si>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</si>
  <si>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</si>
  <si>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</si>
  <si>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</si>
  <si>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</si>
  <si>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</si>
  <si>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</si>
  <si>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</si>
  <si>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</si>
  <si>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</si>
  <si>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</si>
  <si>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</si>
  <si>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</si>
  <si>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</si>
  <si>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</si>
  <si>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</si>
  <si>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</si>
  <si>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</si>
  <si>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</si>
  <si>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</si>
  <si>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</si>
  <si>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</si>
  <si>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</si>
  <si>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</si>
  <si>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</si>
  <si>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</si>
  <si>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</si>
  <si>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</si>
  <si>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</si>
  <si>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</si>
  <si>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</si>
  <si>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</si>
  <si>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</si>
  <si>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</si>
  <si>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</si>
  <si>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</si>
  <si>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</si>
  <si>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</si>
  <si>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</si>
  <si>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</si>
  <si>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</si>
  <si>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</si>
  <si>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</si>
  <si>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</si>
  <si>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</si>
  <si>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</si>
  <si>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</si>
  <si>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</si>
  <si>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</si>
  <si>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</si>
  <si>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</si>
  <si>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</si>
  <si>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</si>
  <si>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</si>
  <si>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</si>
  <si>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</si>
  <si>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</si>
  <si>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</si>
  <si>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</si>
  <si>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</si>
  <si>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</si>
  <si>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</si>
  <si>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</si>
  <si>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</si>
  <si>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</si>
  <si>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</si>
  <si>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</si>
  <si>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</si>
  <si>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</si>
  <si>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</si>
  <si>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</si>
  <si>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</si>
  <si>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</si>
  <si>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</si>
  <si>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</si>
  <si>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</si>
  <si>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</si>
  <si>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</si>
  <si>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</si>
  <si>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</si>
  <si>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</si>
  <si>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</si>
  <si>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</si>
  <si>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</si>
  <si>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</si>
  <si>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</si>
  <si>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</si>
  <si>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</si>
  <si>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</si>
  <si>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</si>
  <si>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</si>
  <si>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</si>
  <si>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</si>
  <si>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</si>
  <si>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</si>
  <si>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</si>
  <si>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</si>
  <si>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</si>
  <si>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</si>
  <si>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</si>
  <si>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</si>
  <si>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</si>
  <si>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</si>
  <si>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</si>
  <si>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</si>
  <si>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</si>
  <si>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</si>
  <si>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</si>
  <si>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</si>
  <si>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</si>
  <si>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</si>
  <si>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</si>
  <si>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</si>
  <si>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</si>
  <si>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</si>
  <si>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</si>
  <si>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</si>
  <si>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</si>
  <si>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</si>
  <si>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</si>
  <si>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</si>
  <si>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</si>
  <si>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</si>
  <si>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</si>
  <si>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</si>
  <si>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</si>
  <si>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</si>
  <si>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</si>
  <si>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</si>
  <si>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</si>
  <si>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</si>
  <si>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</si>
  <si>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</si>
  <si>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</si>
  <si>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</si>
  <si>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</si>
  <si>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</si>
  <si>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</si>
  <si>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</si>
  <si>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</si>
  <si>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</si>
  <si>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</si>
  <si>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</si>
  <si>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</si>
  <si>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</si>
  <si>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</si>
  <si>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</si>
  <si>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</si>
  <si>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</si>
  <si>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</si>
  <si>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</si>
  <si>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</si>
  <si>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</si>
  <si>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</si>
  <si>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</si>
  <si>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</si>
  <si>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</si>
  <si>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</si>
  <si>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</si>
  <si>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</si>
  <si>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</si>
  <si>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</si>
  <si>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</si>
  <si>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</si>
  <si>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</si>
  <si>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</si>
  <si>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</si>
  <si>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</si>
  <si>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</si>
  <si>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</si>
  <si>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</si>
  <si>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</si>
  <si>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</si>
  <si>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</si>
  <si>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</si>
  <si>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</si>
  <si>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</si>
  <si>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</si>
  <si>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</si>
  <si>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</si>
  <si>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</si>
  <si>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</si>
  <si>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</si>
  <si>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</si>
  <si>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</si>
  <si>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</si>
  <si>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</si>
  <si>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</si>
  <si>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</si>
  <si>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</si>
  <si>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</si>
  <si>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</si>
  <si>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</si>
  <si>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</si>
  <si>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</si>
  <si>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</si>
  <si>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</si>
  <si>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</si>
  <si>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</si>
  <si>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</si>
  <si>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</si>
  <si>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</si>
  <si>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</si>
  <si>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</si>
  <si>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</si>
  <si>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</si>
  <si>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</si>
  <si>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</si>
  <si>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</si>
  <si>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</si>
  <si>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</si>
  <si>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</si>
  <si>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</si>
  <si>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</si>
  <si>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</si>
  <si>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</si>
  <si>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</si>
  <si>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</si>
  <si>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</si>
  <si>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</si>
  <si>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</si>
  <si>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</si>
  <si>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</si>
  <si>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</si>
  <si>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</si>
  <si>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</si>
  <si>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</si>
  <si>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</si>
  <si>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</si>
  <si>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</si>
  <si>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</si>
  <si>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</si>
  <si>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</si>
  <si>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</si>
  <si>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</si>
  <si>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</si>
  <si>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</si>
  <si>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</si>
  <si>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</si>
  <si>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</si>
  <si>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</si>
  <si>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</si>
  <si>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</si>
  <si>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</si>
  <si>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</si>
  <si>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</si>
  <si>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</si>
  <si>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</si>
  <si>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</si>
  <si>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</si>
  <si>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</si>
  <si>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</si>
  <si>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</si>
  <si>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</si>
  <si>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</si>
  <si>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</si>
  <si>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</si>
  <si>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</si>
  <si>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</si>
  <si>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</si>
  <si>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</si>
  <si>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</si>
  <si>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</si>
  <si>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</si>
  <si>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</si>
  <si>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</si>
  <si>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</si>
  <si>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</si>
  <si>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</si>
  <si>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</si>
  <si>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</si>
  <si>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</si>
  <si>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</si>
  <si>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</si>
  <si>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</si>
  <si>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</si>
  <si>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</si>
  <si>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</si>
  <si>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</si>
  <si>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</si>
  <si>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</si>
  <si>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</si>
  <si>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</si>
  <si>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</si>
  <si>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</si>
  <si>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</si>
  <si>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</si>
  <si>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</si>
  <si>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</si>
  <si>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</si>
  <si>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</si>
  <si>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</si>
  <si>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</si>
  <si>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</si>
  <si>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</si>
  <si>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</si>
  <si>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</si>
  <si>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</si>
  <si>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</si>
  <si>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</si>
  <si>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</si>
  <si>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</si>
  <si>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</si>
  <si>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</si>
  <si>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</si>
  <si>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</si>
  <si>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</si>
  <si>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</si>
  <si>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</si>
  <si>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</si>
  <si>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</si>
  <si>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</si>
  <si>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</si>
  <si>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</si>
  <si>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</si>
  <si>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</si>
  <si>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</si>
  <si>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</si>
  <si>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</si>
  <si>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</si>
  <si>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</si>
  <si>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</si>
  <si>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</si>
  <si>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</si>
  <si>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</si>
  <si>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</si>
  <si>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</si>
  <si>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</si>
  <si>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</si>
  <si>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</si>
  <si>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</si>
  <si>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</si>
  <si>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</si>
  <si>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</si>
  <si>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</si>
  <si>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</si>
  <si>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</si>
  <si>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</si>
  <si>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</si>
  <si>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</si>
  <si>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</si>
  <si>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</si>
  <si>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</si>
  <si>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</si>
  <si>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</si>
  <si>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</si>
  <si>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</si>
  <si>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</si>
  <si>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</si>
  <si>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</si>
  <si>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</si>
  <si>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</si>
  <si>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</si>
  <si>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</si>
  <si>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</si>
  <si>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</si>
  <si>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</si>
  <si>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</si>
  <si>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</si>
  <si>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</si>
  <si>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</si>
  <si>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</si>
  <si>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</si>
  <si>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</si>
  <si>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</si>
  <si>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</si>
  <si>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</si>
  <si>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</si>
  <si>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</si>
  <si>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</si>
  <si>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</si>
  <si>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</si>
  <si>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</si>
  <si>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</si>
  <si>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</si>
  <si>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</si>
  <si>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</si>
  <si>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</si>
  <si>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</si>
  <si>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</si>
  <si>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</si>
  <si>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</si>
  <si>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</si>
  <si>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</si>
  <si>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</si>
  <si>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</si>
  <si>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</si>
  <si>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</si>
  <si>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</si>
  <si>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</si>
  <si>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</si>
  <si>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</si>
  <si>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</si>
  <si>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</si>
  <si>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</si>
  <si>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</si>
  <si>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</si>
  <si>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</si>
  <si>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</si>
  <si>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</si>
  <si>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</si>
  <si>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</si>
  <si>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</si>
  <si>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</si>
  <si>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</si>
  <si>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</si>
  <si>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</si>
  <si>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</si>
  <si>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</si>
  <si>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</si>
  <si>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</si>
  <si>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</si>
  <si>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</si>
  <si>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</si>
  <si>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</si>
  <si>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</si>
  <si>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</si>
  <si>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</si>
  <si>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</si>
  <si>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</si>
  <si>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</si>
  <si>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</si>
  <si>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</si>
  <si>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</si>
  <si>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</si>
  <si>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</si>
  <si>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</si>
  <si>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</si>
  <si>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</si>
  <si>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</si>
  <si>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</si>
  <si>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</si>
  <si>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</si>
  <si>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</si>
  <si>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</si>
  <si>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</si>
  <si>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</si>
  <si>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</si>
  <si>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</si>
  <si>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</si>
  <si>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</si>
  <si>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</si>
  <si>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</si>
  <si>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</si>
  <si>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</si>
  <si>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</si>
  <si>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</si>
  <si>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</si>
  <si>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</si>
  <si>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</si>
  <si>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</si>
  <si>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</si>
  <si>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</si>
  <si>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</si>
  <si>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</si>
  <si>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</si>
  <si>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</si>
  <si>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</si>
  <si>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</si>
  <si>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</si>
  <si>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</si>
  <si>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</si>
  <si>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</si>
  <si>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</si>
  <si>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</si>
  <si>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</si>
  <si>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</si>
  <si>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</si>
  <si>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</si>
  <si>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</si>
  <si>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</si>
  <si>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</si>
  <si>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</si>
  <si>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</si>
  <si>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</si>
  <si>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</si>
  <si>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</si>
  <si>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</si>
  <si>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</si>
  <si>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</si>
  <si>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</si>
  <si>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</si>
  <si>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</si>
  <si>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</si>
  <si>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</si>
  <si>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</si>
  <si>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</si>
  <si>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</si>
  <si>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</si>
  <si>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</si>
  <si>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</si>
  <si>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</si>
  <si>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</si>
  <si>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</si>
  <si>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</si>
  <si>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</si>
  <si>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</si>
  <si>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</si>
  <si>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</si>
  <si>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</si>
  <si>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</si>
  <si>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</si>
  <si>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</si>
  <si>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</si>
  <si>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</si>
  <si>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</si>
  <si>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</si>
  <si>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</si>
  <si>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</si>
  <si>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</si>
  <si>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</si>
  <si>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</si>
  <si>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</si>
  <si>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</si>
  <si>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</si>
  <si>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</si>
  <si>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</si>
  <si>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</si>
  <si>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</si>
  <si>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</si>
  <si>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</si>
  <si>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</si>
  <si>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</si>
  <si>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</si>
  <si>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</si>
  <si>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</si>
  <si>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</si>
  <si>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</si>
  <si>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</si>
  <si>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</si>
  <si>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</si>
  <si>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</si>
  <si>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</si>
  <si>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</si>
  <si>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</si>
  <si>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</si>
  <si>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</si>
  <si>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</si>
  <si>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</si>
  <si>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</si>
  <si>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</si>
  <si>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</si>
  <si>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</si>
  <si>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</si>
  <si>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</si>
  <si>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</si>
  <si>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</si>
  <si>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</si>
  <si>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</si>
  <si>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</si>
  <si>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</si>
  <si>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</si>
  <si>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</si>
  <si>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</si>
  <si>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</si>
  <si>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</si>
  <si>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</si>
  <si>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</si>
  <si>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</si>
  <si>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</si>
  <si>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</si>
  <si>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</si>
  <si>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</si>
  <si>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</si>
  <si>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</si>
  <si>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</si>
  <si>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</si>
  <si>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</si>
  <si>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</si>
  <si>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</si>
  <si>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</si>
  <si>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</si>
  <si>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</si>
  <si>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</si>
  <si>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</si>
  <si>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</si>
  <si>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</si>
  <si>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</si>
  <si>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</si>
  <si>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</si>
  <si>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</si>
  <si>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</si>
  <si>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</si>
  <si>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</si>
  <si>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</si>
  <si>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</si>
  <si>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</si>
  <si>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</si>
  <si>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</si>
  <si>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</si>
  <si>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</si>
  <si>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</si>
  <si>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</si>
  <si>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</si>
  <si>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</si>
  <si>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</si>
  <si>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</si>
  <si>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</si>
  <si>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</si>
  <si>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</si>
  <si>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</si>
  <si>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</si>
  <si>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</si>
  <si>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</si>
  <si>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</si>
  <si>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</si>
  <si>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</si>
  <si>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</si>
  <si>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</si>
  <si>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</si>
  <si>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</si>
  <si>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</si>
  <si>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</si>
  <si>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</si>
  <si>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</si>
  <si>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</si>
  <si>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</si>
  <si>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</si>
  <si>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</si>
  <si>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</si>
  <si>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</si>
  <si>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</si>
  <si>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</si>
  <si>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</si>
  <si>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</si>
  <si>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</si>
  <si>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</si>
  <si>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</si>
  <si>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</si>
  <si>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</si>
  <si>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</si>
  <si>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</si>
  <si>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</si>
  <si>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</si>
  <si>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</si>
  <si>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</si>
  <si>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</si>
  <si>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</si>
  <si>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</si>
  <si>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</si>
  <si>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</si>
  <si>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</si>
  <si>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</si>
  <si>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</si>
  <si>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</si>
  <si>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</si>
  <si>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</si>
  <si>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</si>
  <si>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</si>
  <si>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</si>
  <si>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</si>
  <si>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</si>
  <si>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</si>
  <si>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</si>
  <si>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</si>
  <si>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</si>
  <si>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</si>
  <si>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</si>
  <si>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</si>
  <si>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</si>
  <si>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</si>
  <si>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</si>
  <si>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</si>
  <si>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</si>
  <si>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</si>
  <si>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</si>
  <si>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</si>
  <si>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</si>
  <si>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</si>
  <si>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</si>
  <si>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</si>
  <si>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</si>
  <si>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</si>
  <si>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</si>
  <si>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</si>
  <si>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</si>
  <si>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</si>
  <si>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</si>
  <si>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</si>
  <si>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</si>
  <si>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</si>
  <si>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</si>
  <si>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</si>
  <si>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</si>
  <si>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</si>
  <si>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</si>
  <si>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</si>
  <si>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</si>
  <si>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</si>
  <si>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</si>
  <si>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</si>
  <si>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</si>
  <si>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</si>
  <si>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</si>
  <si>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</si>
  <si>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</si>
  <si>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</si>
  <si>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</si>
  <si>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</si>
  <si>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</si>
  <si>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</si>
  <si>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</si>
  <si>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</si>
  <si>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</si>
  <si>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</si>
  <si>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</si>
  <si>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</si>
  <si>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</si>
  <si>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</si>
  <si>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</si>
  <si>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</si>
  <si>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</si>
  <si>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</si>
  <si>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</si>
  <si>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</si>
  <si>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</si>
  <si>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</si>
  <si>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</si>
  <si>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</si>
  <si>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</si>
  <si>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</si>
  <si>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</si>
  <si>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</si>
  <si>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</si>
  <si>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</si>
  <si>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</si>
  <si>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</si>
  <si>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</si>
  <si>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</si>
  <si>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</si>
  <si>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</si>
  <si>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</si>
  <si>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</si>
  <si>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</si>
  <si>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</si>
  <si>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</si>
  <si>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</si>
  <si>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</si>
  <si>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</si>
  <si>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</si>
  <si>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</si>
  <si>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</si>
  <si>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</si>
  <si>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</si>
  <si>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</si>
  <si>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</si>
  <si>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</si>
  <si>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</si>
  <si>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</si>
  <si>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</si>
  <si>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</si>
  <si>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</si>
  <si>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</si>
  <si>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</si>
  <si>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</si>
  <si>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</si>
  <si>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</si>
  <si>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</si>
  <si>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</si>
  <si>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</si>
  <si>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</si>
  <si>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</si>
  <si>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</si>
  <si>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</si>
  <si>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</si>
  <si>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</si>
  <si>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</si>
  <si>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</si>
  <si>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</si>
  <si>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</si>
  <si>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</si>
  <si>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</si>
  <si>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</si>
  <si>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</si>
  <si>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</si>
  <si>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</si>
  <si>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</si>
  <si>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</si>
  <si>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</si>
  <si>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</si>
  <si>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</si>
  <si>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</si>
  <si>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</si>
  <si>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</si>
  <si>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</si>
  <si>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</si>
  <si>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</si>
  <si>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</si>
  <si>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</si>
  <si>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</si>
  <si>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</si>
  <si>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</si>
  <si>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</si>
  <si>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</si>
  <si>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</si>
  <si>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</si>
  <si>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</si>
  <si>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</si>
  <si>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</si>
  <si>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</si>
  <si>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</si>
  <si>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</si>
  <si>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</si>
  <si>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</si>
  <si>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</si>
  <si>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</si>
  <si>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</si>
  <si>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</si>
  <si>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</si>
  <si>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</si>
  <si>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</si>
  <si>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</si>
  <si>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</si>
  <si>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</si>
  <si>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</si>
  <si>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</si>
  <si>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</si>
  <si>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</si>
  <si>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</si>
  <si>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</si>
  <si>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</si>
  <si>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</si>
  <si>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</si>
  <si>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</si>
  <si>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</si>
  <si>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</si>
  <si>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</si>
  <si>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</si>
  <si>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</si>
  <si>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</si>
  <si>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</si>
  <si>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</si>
  <si>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</si>
  <si>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</si>
  <si>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</si>
  <si>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</si>
  <si>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</si>
  <si>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</si>
  <si>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</si>
  <si>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</si>
  <si>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</si>
  <si>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</si>
  <si>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</si>
  <si>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</si>
  <si>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</si>
  <si>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</si>
  <si>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</si>
  <si>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</si>
  <si>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</si>
  <si>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</si>
  <si>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</si>
  <si>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</si>
  <si>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</si>
  <si>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</si>
  <si>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</si>
  <si>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</si>
  <si>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</si>
  <si>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</si>
  <si>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</si>
  <si>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</si>
  <si>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</si>
  <si>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</si>
  <si>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</si>
  <si>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</si>
  <si>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</si>
  <si>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</si>
  <si>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</si>
  <si>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</si>
  <si>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</si>
  <si>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</si>
  <si>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</si>
  <si>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</si>
  <si>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</si>
  <si>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</si>
  <si>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</si>
  <si>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</si>
  <si>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</si>
  <si>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</si>
  <si>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</si>
  <si>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</si>
  <si>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</si>
  <si>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</si>
  <si>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</si>
  <si>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</si>
  <si>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</si>
  <si>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</si>
  <si>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</si>
  <si>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</si>
  <si>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</si>
  <si>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</si>
  <si>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</si>
  <si>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</si>
  <si>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</si>
  <si>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</si>
  <si>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</si>
  <si>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</si>
  <si>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</si>
  <si>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</si>
  <si>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</si>
  <si>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</si>
  <si>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</si>
  <si>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</si>
  <si>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</si>
  <si>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</si>
  <si>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</si>
  <si>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</si>
  <si>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</si>
  <si>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</si>
  <si>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</si>
  <si>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</si>
  <si>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</si>
  <si>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</si>
  <si>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</si>
  <si>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</si>
  <si>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</si>
  <si>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</si>
  <si>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</si>
  <si>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</si>
  <si>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</si>
  <si>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</si>
  <si>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</si>
  <si>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</si>
  <si>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</si>
  <si>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</si>
  <si>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</si>
  <si>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</si>
  <si>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</si>
  <si>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</si>
  <si>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</si>
  <si>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</si>
  <si>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</si>
  <si>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</si>
  <si>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</si>
  <si>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</si>
  <si>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</si>
  <si>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</si>
  <si>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</si>
  <si>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</si>
  <si>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</si>
  <si>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</si>
  <si>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</si>
  <si>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</si>
  <si>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</si>
  <si>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</si>
  <si>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</si>
  <si>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</si>
  <si>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</si>
  <si>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</si>
  <si>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</si>
  <si>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</si>
  <si>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</si>
  <si>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</si>
  <si>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</si>
  <si>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</si>
  <si>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</si>
  <si>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</si>
  <si>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</si>
  <si>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</si>
  <si>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</si>
  <si>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</si>
  <si>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</si>
  <si>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</si>
  <si>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</si>
  <si>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</si>
  <si>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</si>
  <si>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</si>
  <si>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</si>
  <si>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</si>
  <si>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</si>
  <si>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</si>
  <si>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</si>
  <si>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</si>
  <si>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</si>
  <si>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</si>
  <si>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</si>
  <si>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</si>
  <si>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</si>
  <si>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</si>
  <si>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</si>
  <si>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</si>
  <si>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</si>
  <si>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</si>
  <si>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</si>
  <si>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</si>
  <si>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</si>
  <si>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</si>
  <si>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</si>
  <si>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</si>
  <si>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</si>
  <si>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</si>
  <si>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</si>
  <si>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</si>
  <si>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</si>
  <si>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</si>
  <si>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</si>
  <si>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</si>
  <si>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</si>
  <si>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</si>
  <si>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</si>
  <si>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</si>
  <si>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</si>
  <si>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</si>
  <si>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</si>
  <si>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</si>
  <si>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</si>
  <si>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</si>
  <si>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</si>
  <si>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</si>
  <si>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</si>
  <si>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</si>
  <si>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</si>
  <si>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</si>
  <si>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</si>
  <si>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</si>
  <si>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</si>
  <si>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</si>
  <si>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</si>
  <si>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</si>
  <si>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</si>
  <si>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</si>
  <si>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</si>
  <si>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</si>
  <si>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</si>
  <si>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</si>
  <si>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</si>
  <si>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</si>
  <si>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</si>
  <si>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</si>
  <si>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</si>
  <si>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</si>
  <si>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</si>
  <si>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</si>
  <si>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</si>
  <si>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</si>
  <si>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</si>
  <si>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</si>
  <si>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</si>
  <si>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</si>
  <si>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</si>
  <si>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</si>
  <si>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</si>
  <si>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</si>
  <si>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</si>
  <si>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</si>
  <si>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</si>
  <si>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</si>
  <si>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</si>
  <si>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</si>
  <si>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</si>
  <si>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</si>
  <si>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</si>
  <si>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</si>
  <si>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</si>
  <si>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</si>
  <si>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</si>
  <si>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</si>
  <si>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</si>
  <si>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</si>
  <si>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</si>
  <si>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</si>
  <si>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</si>
  <si>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</si>
  <si>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</si>
  <si>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</si>
  <si>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</si>
  <si>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</si>
  <si>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</si>
  <si>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</si>
  <si>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</si>
  <si>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</si>
  <si>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</si>
  <si>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</si>
  <si>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</si>
  <si>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</si>
  <si>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</si>
  <si>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</si>
  <si>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</si>
  <si>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</si>
  <si>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</si>
  <si>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</si>
  <si>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</si>
  <si>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</si>
  <si>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</si>
  <si>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</si>
  <si>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</si>
  <si>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</si>
  <si>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</si>
  <si>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</si>
  <si>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</si>
  <si>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</si>
  <si>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</si>
  <si>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</si>
  <si>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</si>
  <si>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</si>
  <si>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</si>
  <si>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</si>
  <si>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</si>
  <si>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</si>
  <si>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</si>
  <si>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</si>
  <si>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</si>
  <si>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</si>
  <si>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</si>
  <si>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</si>
  <si>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</si>
  <si>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</si>
  <si>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</si>
  <si>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</si>
  <si>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</si>
  <si>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</si>
  <si>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</si>
  <si>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</si>
  <si>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</si>
  <si>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</si>
  <si>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</si>
  <si>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</si>
  <si>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</si>
  <si>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</si>
  <si>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</si>
  <si>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</si>
  <si>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</si>
  <si>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</si>
  <si>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</si>
  <si>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</si>
  <si>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</si>
  <si>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</si>
  <si>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</si>
  <si>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</si>
  <si>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</si>
  <si>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</si>
  <si>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</si>
  <si>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</si>
  <si>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</si>
  <si>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</si>
  <si>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</si>
  <si>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</si>
  <si>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</si>
  <si>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</si>
  <si>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</si>
  <si>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</si>
  <si>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</si>
  <si>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</si>
  <si>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</si>
  <si>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</si>
  <si>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</si>
  <si>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</si>
  <si>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</si>
  <si>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</si>
  <si>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</si>
  <si>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</si>
  <si>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</si>
  <si>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</si>
  <si>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</si>
  <si>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</si>
  <si>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</si>
  <si>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</si>
  <si>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</si>
  <si>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</si>
  <si>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</si>
  <si>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</si>
  <si>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</si>
  <si>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</si>
  <si>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</si>
  <si>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</si>
  <si>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</si>
  <si>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</si>
  <si>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</si>
  <si>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</si>
  <si>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</si>
  <si>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</si>
  <si>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</si>
  <si>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</si>
  <si>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</si>
  <si>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</si>
  <si>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</si>
  <si>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</si>
  <si>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</si>
  <si>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</si>
  <si>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</si>
  <si>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</si>
  <si>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</si>
  <si>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</si>
  <si>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</si>
  <si>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</si>
  <si>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</si>
  <si>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</si>
  <si>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</si>
  <si>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</si>
  <si>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</si>
  <si>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</si>
  <si>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</si>
  <si>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</si>
  <si>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</si>
  <si>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</si>
  <si>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</si>
  <si>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</si>
  <si>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</si>
  <si>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</si>
  <si>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</si>
  <si>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</si>
  <si>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</si>
  <si>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</si>
  <si>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</si>
  <si>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</si>
  <si>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</si>
  <si>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</si>
  <si>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</si>
  <si>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</si>
  <si>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</si>
  <si>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</si>
  <si>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</si>
  <si>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</si>
  <si>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</si>
  <si>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</si>
  <si>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</si>
  <si>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</si>
  <si>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</si>
  <si>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</si>
  <si>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</si>
  <si>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</si>
  <si>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</si>
  <si>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</si>
  <si>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</si>
  <si>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</si>
  <si>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</si>
  <si>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</si>
  <si>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</si>
  <si>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</si>
  <si>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</si>
  <si>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</si>
  <si>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</si>
  <si>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</si>
  <si>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</si>
  <si>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</si>
  <si>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</si>
  <si>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</si>
  <si>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</si>
  <si>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</si>
  <si>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</si>
  <si>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</si>
  <si>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</si>
  <si>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</si>
  <si>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</si>
  <si>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</si>
  <si>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</si>
  <si>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</si>
  <si>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</si>
  <si>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</si>
  <si>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</si>
  <si>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</si>
  <si>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</si>
  <si>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</si>
  <si>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</si>
  <si>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</si>
  <si>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</si>
  <si>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</si>
  <si>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</si>
  <si>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</si>
  <si>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</si>
  <si>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</si>
  <si>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</si>
  <si>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</si>
  <si>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</si>
  <si>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</si>
  <si>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</si>
  <si>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</si>
  <si>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</si>
  <si>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</si>
  <si>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</si>
  <si>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</si>
  <si>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</si>
  <si>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</si>
  <si>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</si>
  <si>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</si>
  <si>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</si>
  <si>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</si>
  <si>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</si>
  <si>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</si>
  <si>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</si>
  <si>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</si>
  <si>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</si>
  <si>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</si>
  <si>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</si>
  <si>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</si>
  <si>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</si>
  <si>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</si>
  <si>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</si>
  <si>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</si>
  <si>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</si>
  <si>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</si>
  <si>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</si>
  <si>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</si>
  <si>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</si>
  <si>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</si>
  <si>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</si>
  <si>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</si>
  <si>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</si>
  <si>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</si>
  <si>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</si>
  <si>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</si>
  <si>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</si>
  <si>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</si>
  <si>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</si>
  <si>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</si>
  <si>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</si>
  <si>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</si>
  <si>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</si>
  <si>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</si>
  <si>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</si>
  <si>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</si>
  <si>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</si>
  <si>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</si>
  <si>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</si>
  <si>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</si>
  <si>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</si>
  <si>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</si>
  <si>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</si>
  <si>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</si>
  <si>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</si>
  <si>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</si>
  <si>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</si>
  <si>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</si>
  <si>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</si>
  <si>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</si>
  <si>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</si>
  <si>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</si>
  <si>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</si>
  <si>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</si>
  <si>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</si>
  <si>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</si>
  <si>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</si>
  <si>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</si>
  <si>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</si>
  <si>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</si>
  <si>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</si>
  <si>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</si>
  <si>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</si>
  <si>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</si>
  <si>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</si>
  <si>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</si>
  <si>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</si>
  <si>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</si>
  <si>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</si>
  <si>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</si>
  <si>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</si>
  <si>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</si>
  <si>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</si>
  <si>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</si>
  <si>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</si>
  <si>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</si>
  <si>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</si>
  <si>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</si>
  <si>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</si>
  <si>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</si>
  <si>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</si>
  <si>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</si>
  <si>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</si>
  <si>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</si>
  <si>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</si>
  <si>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</si>
  <si>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</si>
  <si>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</si>
  <si>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</si>
  <si>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</si>
  <si>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</si>
  <si>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</si>
  <si>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</si>
  <si>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</si>
  <si>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</si>
  <si>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</si>
  <si>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</si>
  <si>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</si>
  <si>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</si>
  <si>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</si>
  <si>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</si>
  <si>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</si>
  <si>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</si>
  <si>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</si>
  <si>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</si>
  <si>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</si>
  <si>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</si>
  <si>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</si>
  <si>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</si>
  <si>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</si>
  <si>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</si>
  <si>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</si>
  <si>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</si>
  <si>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</si>
  <si>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</si>
  <si>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</si>
  <si>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</si>
  <si>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</si>
  <si>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</si>
  <si>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</si>
  <si>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</si>
  <si>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</si>
  <si>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</si>
  <si>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</si>
  <si>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</si>
  <si>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</si>
  <si>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</si>
  <si>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</si>
  <si>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</si>
  <si>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</si>
  <si>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</si>
  <si>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</si>
  <si>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</si>
  <si>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</si>
  <si>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</si>
  <si>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</si>
  <si>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</si>
  <si>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</si>
  <si>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</si>
  <si>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</si>
  <si>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</si>
  <si>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</si>
  <si>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</si>
  <si>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</si>
  <si>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</si>
  <si>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</si>
  <si>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</si>
  <si>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</si>
  <si>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</si>
  <si>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</si>
  <si>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</si>
  <si>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</si>
  <si>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</si>
  <si>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</si>
  <si>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</si>
  <si>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</si>
  <si>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</si>
  <si>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</si>
  <si>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</si>
  <si>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</si>
  <si>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</si>
  <si>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</si>
  <si>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</si>
  <si>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</si>
  <si>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</si>
  <si>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</si>
  <si>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</si>
  <si>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</si>
  <si>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</si>
  <si>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</si>
  <si>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</si>
  <si>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</si>
  <si>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</si>
  <si>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</si>
  <si>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</si>
  <si>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</si>
  <si>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</si>
  <si>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</si>
  <si>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</si>
  <si>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</si>
  <si>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</si>
  <si>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</si>
  <si>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</si>
  <si>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</si>
  <si>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</si>
  <si>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</si>
  <si>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</si>
  <si>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</si>
  <si>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</si>
  <si>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</si>
  <si>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</si>
  <si>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</si>
  <si>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</si>
  <si>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</si>
  <si>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</si>
  <si>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</si>
  <si>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</si>
  <si>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</si>
  <si>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</si>
  <si>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</si>
  <si>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</si>
  <si>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</si>
  <si>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</si>
  <si>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</si>
  <si>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</si>
  <si>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</si>
  <si>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</si>
  <si>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</si>
  <si>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</si>
  <si>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</si>
  <si>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</si>
  <si>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</si>
  <si>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</si>
  <si>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</si>
  <si>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</si>
  <si>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</si>
  <si>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</si>
  <si>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</si>
  <si>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</si>
  <si>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</si>
  <si>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</si>
  <si>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</si>
  <si>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</si>
  <si>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</si>
  <si>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</si>
  <si>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</si>
  <si>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</si>
  <si>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</si>
  <si>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</si>
  <si>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</si>
  <si>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</si>
  <si>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</si>
  <si>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</si>
  <si>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</si>
  <si>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</si>
  <si>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</si>
  <si>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</si>
  <si>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</si>
  <si>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</si>
  <si>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</si>
  <si>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</si>
  <si>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</si>
  <si>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</si>
  <si>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</si>
  <si>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</si>
  <si>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</si>
  <si>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</si>
  <si>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</si>
  <si>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</si>
  <si>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</si>
  <si>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</si>
  <si>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</si>
  <si>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</si>
  <si>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</si>
  <si>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</si>
  <si>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</si>
  <si>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</si>
  <si>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</si>
  <si>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</si>
  <si>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</si>
  <si>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</si>
  <si>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</si>
  <si>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</si>
  <si>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</si>
  <si>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</si>
  <si>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</si>
  <si>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</si>
  <si>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</si>
  <si>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</si>
  <si>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</si>
  <si>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</si>
  <si>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</si>
  <si>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</si>
  <si>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</si>
  <si>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</si>
  <si>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</si>
  <si>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</si>
  <si>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</si>
  <si>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</si>
  <si>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</si>
  <si>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</si>
  <si>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</si>
  <si>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</si>
  <si>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</si>
  <si>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</si>
  <si>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</si>
  <si>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</si>
  <si>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</si>
  <si>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</si>
  <si>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</si>
  <si>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</si>
  <si>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</si>
  <si>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</si>
  <si>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</si>
  <si>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</si>
  <si>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</si>
  <si>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</si>
  <si>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</si>
  <si>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</si>
  <si>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</si>
  <si>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</si>
  <si>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</si>
  <si>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</si>
  <si>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</si>
  <si>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</si>
  <si>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</si>
  <si>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</si>
  <si>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</si>
  <si>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</si>
  <si>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</si>
  <si>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</si>
  <si>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</si>
  <si>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</si>
  <si>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</si>
  <si>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</si>
  <si>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</si>
  <si>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</si>
  <si>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</si>
  <si>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</si>
  <si>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</si>
  <si>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</si>
  <si>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</si>
  <si>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</si>
  <si>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</si>
  <si>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</si>
  <si>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</si>
  <si>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</si>
  <si>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</si>
  <si>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</si>
  <si>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</si>
  <si>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</si>
  <si>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</si>
  <si>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</si>
  <si>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</si>
  <si>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</si>
  <si>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</si>
  <si>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</si>
  <si>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</si>
  <si>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</si>
  <si>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</si>
  <si>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</si>
  <si>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</si>
  <si>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</si>
  <si>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</si>
  <si>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</si>
  <si>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</si>
  <si>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</si>
  <si>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</si>
  <si>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</si>
  <si>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</si>
  <si>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</si>
  <si>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</si>
  <si>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</si>
  <si>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</si>
  <si>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</si>
  <si>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</si>
  <si>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</si>
  <si>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</si>
  <si>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</si>
  <si>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</si>
  <si>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</si>
  <si>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</si>
  <si>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</si>
  <si>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</si>
  <si>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</si>
  <si>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</si>
  <si>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</si>
  <si>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</si>
  <si>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</si>
  <si>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</si>
  <si>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</si>
  <si>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</si>
  <si>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</si>
  <si>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</si>
  <si>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</si>
  <si>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</si>
  <si>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</si>
  <si>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</si>
  <si>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</si>
  <si>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</si>
  <si>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</si>
  <si>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</si>
  <si>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</si>
  <si>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</si>
  <si>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</si>
  <si>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</si>
  <si>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</si>
  <si>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</si>
  <si>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</si>
  <si>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</si>
  <si>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</si>
  <si>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</si>
  <si>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</si>
  <si>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</si>
  <si>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</si>
  <si>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</si>
  <si>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</si>
  <si>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</si>
  <si>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</si>
  <si>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</si>
  <si>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</si>
  <si>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</si>
  <si>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</si>
  <si>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</si>
  <si>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</si>
  <si>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</si>
  <si>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</si>
  <si>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</si>
  <si>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</si>
  <si>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</si>
  <si>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</si>
  <si>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</si>
  <si>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</si>
  <si>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</si>
  <si>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</si>
  <si>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</si>
  <si>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</si>
  <si>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</si>
  <si>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</si>
  <si>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</si>
  <si>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</si>
  <si>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</si>
  <si>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</si>
  <si>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</si>
  <si>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</si>
  <si>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</si>
  <si>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</si>
  <si>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</si>
  <si>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</si>
  <si>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</si>
  <si>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</si>
  <si>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</si>
  <si>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</si>
  <si>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</si>
  <si>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</si>
  <si>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</si>
  <si>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</si>
  <si>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</si>
  <si>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</si>
  <si>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</si>
  <si>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</si>
  <si>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</si>
  <si>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</si>
  <si>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</si>
  <si>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</si>
  <si>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</si>
  <si>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</si>
  <si>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</si>
  <si>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</si>
  <si>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</si>
  <si>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</si>
  <si>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</si>
  <si>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</si>
  <si>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</si>
  <si>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</si>
  <si>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</si>
  <si>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</si>
  <si>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</si>
  <si>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</si>
  <si>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</si>
  <si>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</si>
  <si>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</si>
  <si>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</si>
  <si>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</si>
  <si>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</si>
  <si>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</si>
  <si>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</si>
  <si>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</si>
  <si>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</si>
  <si>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</si>
  <si>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</si>
  <si>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</si>
  <si>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</si>
  <si>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</si>
  <si>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</si>
  <si>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</si>
  <si>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</si>
  <si>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</si>
  <si>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</si>
  <si>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</si>
  <si>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</si>
  <si>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</si>
  <si>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</si>
  <si>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</si>
  <si>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</si>
  <si>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</si>
  <si>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</si>
  <si>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</si>
  <si>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</si>
  <si>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</si>
  <si>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</si>
  <si>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</si>
  <si>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</si>
  <si>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</si>
  <si>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</si>
  <si>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</si>
  <si>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</si>
  <si>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</si>
  <si>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</si>
  <si>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</si>
  <si>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</si>
  <si>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</si>
  <si>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</si>
  <si>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</si>
  <si>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</si>
  <si>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</si>
  <si>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</si>
  <si>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</si>
  <si>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</si>
  <si>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</si>
  <si>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</si>
  <si>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</si>
  <si>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</si>
  <si>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</si>
  <si>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</si>
  <si>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</si>
  <si>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</si>
  <si>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</si>
  <si>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</si>
  <si>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</si>
  <si>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</si>
  <si>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</si>
  <si>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</si>
  <si>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</si>
  <si>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</si>
  <si>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</si>
  <si>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</si>
  <si>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</si>
  <si>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</si>
  <si>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</si>
  <si>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</si>
  <si>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</si>
  <si>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</si>
  <si>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</si>
  <si>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</si>
  <si>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</si>
  <si>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</si>
  <si>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</si>
  <si>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</si>
  <si>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</si>
  <si>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</si>
  <si>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</si>
  <si>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</si>
  <si>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</si>
  <si>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</si>
  <si>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</si>
  <si>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</si>
  <si>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</si>
  <si>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</si>
  <si>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</si>
  <si>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</si>
  <si>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</si>
  <si>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</si>
  <si>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</si>
  <si>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</si>
  <si>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</si>
  <si>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</si>
  <si>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</si>
  <si>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</si>
  <si>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</si>
  <si>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</si>
  <si>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</si>
  <si>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</si>
  <si>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</si>
  <si>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</si>
  <si>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</si>
  <si>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</si>
  <si>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</si>
  <si>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</si>
  <si>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</si>
  <si>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</si>
  <si>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</si>
  <si>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</si>
  <si>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</si>
  <si>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</si>
  <si>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</si>
  <si>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</si>
  <si>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</si>
  <si>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</si>
  <si>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</si>
  <si>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</si>
  <si>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</si>
  <si>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</si>
  <si>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</si>
  <si>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</si>
  <si>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</si>
  <si>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</si>
  <si>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</si>
  <si>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</si>
  <si>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</si>
  <si>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</si>
  <si>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</si>
  <si>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</si>
  <si>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</si>
  <si>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</si>
  <si>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</si>
  <si>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</si>
  <si>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</si>
  <si>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</si>
  <si>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</si>
  <si>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</si>
  <si>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</si>
  <si>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</si>
  <si>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</si>
  <si>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</si>
  <si>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</si>
  <si>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</si>
  <si>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</si>
  <si>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</si>
  <si>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</si>
  <si>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</si>
  <si>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</si>
  <si>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</si>
  <si>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</si>
  <si>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</si>
  <si>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</si>
  <si>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</si>
  <si>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</si>
  <si>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</si>
  <si>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</si>
  <si>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</si>
  <si>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</si>
  <si>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</si>
  <si>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</si>
  <si>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</si>
  <si>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</si>
  <si>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</si>
  <si>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</si>
  <si>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</si>
  <si>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</si>
  <si>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</si>
  <si>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</si>
  <si>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</si>
  <si>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</si>
  <si>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</si>
  <si>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</si>
  <si>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</si>
  <si>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</si>
  <si>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</si>
  <si>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</si>
  <si>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</si>
  <si>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</si>
  <si>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</si>
  <si>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</si>
  <si>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</si>
  <si>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</si>
  <si>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</si>
  <si>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</si>
  <si>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</si>
  <si>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</si>
  <si>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</si>
  <si>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</si>
  <si>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</si>
  <si>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</si>
  <si>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</si>
  <si>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</si>
  <si>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</si>
  <si>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</si>
  <si>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</si>
  <si>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</si>
  <si>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</si>
  <si>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</si>
  <si>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</si>
  <si>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</si>
  <si>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</si>
  <si>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</si>
  <si>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</si>
  <si>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</si>
  <si>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</si>
  <si>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</si>
  <si>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</si>
  <si>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</si>
  <si>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</si>
  <si>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</si>
  <si>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</si>
  <si>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</si>
  <si>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</si>
  <si>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</si>
  <si>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</si>
  <si>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</si>
  <si>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</si>
  <si>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</si>
  <si>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</si>
  <si>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</si>
  <si>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</si>
  <si>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</si>
  <si>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</si>
  <si>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</si>
  <si>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</si>
  <si>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</si>
  <si>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</si>
  <si>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</si>
  <si>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</si>
  <si>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</si>
  <si>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</si>
  <si>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</si>
  <si>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</si>
  <si>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</si>
  <si>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</si>
  <si>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</si>
  <si>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</si>
  <si>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</si>
  <si>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</si>
  <si>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</si>
  <si>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</si>
  <si>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</si>
  <si>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</si>
  <si>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</si>
  <si>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</si>
  <si>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</si>
  <si>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</si>
  <si>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</si>
  <si>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</si>
  <si>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</si>
  <si>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</si>
  <si>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</si>
  <si>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</si>
  <si>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</si>
  <si>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</si>
  <si>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</si>
  <si>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</si>
  <si>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</si>
  <si>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</si>
  <si>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</si>
  <si>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</si>
  <si>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</si>
  <si>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</si>
  <si>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</si>
  <si>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</si>
  <si>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</si>
  <si>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</si>
  <si>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</si>
  <si>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</si>
  <si>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</si>
  <si>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</si>
  <si>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</si>
  <si>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</si>
  <si>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</si>
  <si>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</si>
  <si>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</si>
  <si>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</si>
  <si>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</si>
  <si>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</si>
  <si>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</si>
  <si>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</si>
  <si>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</si>
  <si>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</si>
  <si>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</si>
  <si>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</si>
  <si>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</si>
  <si>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</si>
  <si>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</si>
  <si>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</si>
  <si>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</si>
  <si>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</si>
  <si>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</si>
  <si>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</si>
  <si>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</si>
  <si>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</si>
  <si>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</si>
  <si>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</si>
  <si>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</si>
  <si>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</si>
  <si>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</si>
  <si>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</si>
  <si>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</si>
  <si>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</si>
  <si>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</si>
  <si>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</si>
  <si>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</si>
  <si>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</si>
  <si>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</si>
  <si>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</si>
  <si>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</si>
  <si>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</si>
  <si>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</si>
  <si>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</si>
  <si>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</si>
  <si>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</si>
  <si>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</si>
  <si>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</si>
  <si>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</si>
  <si>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</si>
  <si>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</si>
  <si>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</si>
  <si>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</si>
  <si>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</si>
  <si>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</si>
  <si>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</si>
  <si>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</si>
  <si>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</si>
  <si>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</si>
  <si>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</si>
  <si>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</si>
  <si>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</si>
  <si>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</si>
  <si>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</si>
  <si>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</si>
  <si>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</si>
  <si>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</si>
  <si>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</si>
  <si>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</si>
  <si>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</si>
  <si>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</si>
  <si>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</si>
  <si>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</si>
  <si>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</si>
  <si>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</si>
  <si>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</si>
  <si>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</si>
  <si>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</si>
  <si>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</si>
  <si>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</si>
  <si>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</si>
  <si>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</si>
  <si>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</si>
  <si>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</si>
  <si>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</si>
  <si>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</si>
  <si>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</si>
  <si>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</si>
  <si>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</si>
  <si>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</si>
  <si>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</si>
  <si>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</si>
  <si>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</si>
  <si>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</si>
  <si>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</si>
  <si>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</si>
  <si>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</si>
  <si>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</si>
  <si>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</si>
  <si>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</si>
  <si>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</si>
  <si>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</si>
  <si>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</si>
  <si>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</si>
  <si>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</si>
  <si>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</si>
  <si>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</si>
  <si>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</si>
  <si>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</si>
  <si>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</si>
  <si>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</si>
  <si>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</si>
  <si>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</si>
  <si>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</si>
  <si>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</si>
  <si>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</si>
  <si>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</si>
  <si>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</si>
  <si>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</si>
  <si>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</si>
  <si>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</si>
  <si>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</si>
  <si>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</si>
  <si>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</si>
  <si>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</si>
  <si>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</si>
  <si>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</si>
  <si>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</si>
  <si>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</si>
  <si>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</si>
  <si>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</si>
  <si>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</si>
  <si>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</si>
  <si>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</si>
  <si>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</si>
  <si>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</si>
  <si>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</si>
  <si>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</si>
  <si>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</si>
  <si>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</si>
  <si>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</si>
  <si>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</si>
  <si>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</si>
  <si>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</si>
  <si>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</si>
  <si>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</si>
  <si>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</si>
  <si>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</si>
  <si>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</si>
  <si>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</si>
  <si>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</si>
  <si>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</si>
  <si>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</si>
  <si>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</si>
  <si>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</si>
  <si>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</si>
  <si>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</si>
  <si>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</si>
  <si>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</si>
  <si>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</si>
  <si>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</si>
  <si>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</si>
  <si>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</si>
  <si>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</si>
  <si>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</si>
  <si>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</si>
  <si>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</si>
  <si>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</si>
  <si>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</si>
  <si>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</si>
  <si>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</si>
  <si>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</si>
  <si>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</si>
  <si>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</si>
  <si>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</si>
  <si>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</si>
  <si>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</si>
  <si>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</si>
  <si>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</si>
  <si>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</si>
  <si>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</si>
  <si>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</si>
  <si>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</si>
  <si>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</si>
  <si>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</si>
  <si>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</si>
  <si>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</si>
  <si>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</si>
  <si>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</si>
  <si>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</si>
  <si>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</si>
  <si>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</si>
  <si>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</si>
  <si>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</si>
  <si>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</si>
  <si>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</si>
  <si>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</si>
  <si>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</si>
  <si>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</si>
  <si>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</si>
  <si>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</si>
  <si>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</si>
  <si>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</si>
  <si>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</si>
  <si>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</si>
  <si>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</si>
  <si>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</si>
  <si>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</si>
  <si>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</si>
  <si>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</si>
  <si>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</si>
  <si>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</si>
  <si>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</si>
  <si>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</si>
  <si>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</si>
  <si>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</si>
  <si>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</si>
  <si>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</si>
  <si>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</si>
  <si>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</si>
  <si>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</si>
  <si>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</si>
  <si>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</si>
  <si>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</si>
  <si>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</si>
  <si>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</si>
  <si>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</si>
  <si>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</si>
  <si>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</si>
  <si>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</si>
  <si>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</si>
  <si>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</si>
  <si>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</si>
  <si>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</si>
  <si>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</si>
  <si>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</si>
  <si>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</si>
  <si>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</si>
  <si>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</si>
  <si>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</si>
  <si>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</si>
  <si>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</si>
  <si>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</si>
  <si>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</si>
  <si>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</si>
  <si>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</si>
  <si>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</si>
  <si>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</si>
  <si>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</si>
  <si>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</si>
  <si>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</si>
  <si>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</si>
  <si>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</si>
  <si>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</si>
  <si>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</si>
  <si>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</si>
  <si>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</si>
  <si>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</si>
  <si>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</si>
  <si>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</si>
  <si>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</si>
  <si>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</si>
  <si>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</si>
  <si>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</si>
  <si>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</si>
  <si>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</si>
  <si>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</si>
  <si>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</si>
  <si>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</si>
  <si>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</si>
  <si>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</si>
  <si>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</si>
  <si>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</si>
  <si>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</si>
  <si>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</si>
  <si>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</si>
  <si>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</si>
  <si>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</si>
  <si>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</si>
  <si>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</si>
  <si>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</si>
  <si>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</si>
  <si>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</si>
  <si>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</si>
  <si>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</si>
  <si>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</si>
  <si>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</si>
  <si>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</si>
  <si>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</si>
  <si>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</si>
  <si>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</si>
  <si>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</si>
  <si>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</si>
  <si>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</si>
  <si>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</si>
  <si>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</si>
  <si>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</si>
  <si>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</si>
  <si>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</si>
  <si>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</si>
  <si>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</si>
  <si>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</si>
  <si>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</si>
  <si>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</si>
  <si>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</si>
  <si>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</si>
  <si>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</si>
  <si>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</si>
  <si>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</si>
  <si>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</si>
  <si>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</si>
  <si>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</si>
  <si>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</si>
  <si>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</si>
  <si>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</si>
  <si>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</si>
  <si>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</si>
  <si>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</si>
  <si>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</si>
  <si>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</si>
  <si>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</si>
  <si>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</si>
  <si>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</si>
  <si>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</si>
  <si>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</si>
  <si>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</si>
  <si>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</si>
  <si>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</si>
  <si>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</si>
  <si>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</si>
  <si>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</si>
  <si>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</si>
  <si>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</si>
  <si>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</si>
  <si>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</si>
  <si>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</si>
  <si>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</si>
  <si>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</si>
  <si>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</si>
  <si>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</si>
  <si>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</si>
  <si>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</si>
  <si>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</si>
  <si>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</si>
  <si>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</si>
  <si>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</si>
  <si>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</si>
  <si>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</si>
  <si>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</si>
  <si>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</si>
  <si>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</si>
  <si>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</si>
  <si>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</si>
  <si>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</si>
  <si>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</si>
  <si>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</si>
  <si>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</si>
  <si>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</si>
  <si>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</si>
  <si>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</si>
  <si>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</si>
  <si>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</si>
  <si>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</si>
  <si>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</si>
  <si>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</si>
  <si>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</si>
  <si>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</si>
  <si>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</si>
  <si>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</si>
  <si>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</si>
  <si>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</si>
  <si>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</si>
  <si>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</si>
  <si>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</si>
  <si>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</si>
  <si>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</si>
  <si>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</si>
  <si>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</si>
  <si>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</si>
  <si>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</si>
  <si>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</si>
  <si>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</si>
  <si>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</si>
  <si>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</si>
  <si>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</si>
  <si>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</si>
  <si>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</si>
  <si>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</si>
  <si>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</si>
  <si>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</si>
  <si>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</si>
  <si>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</si>
  <si>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</si>
  <si>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</si>
  <si>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</si>
  <si>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</si>
  <si>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</si>
  <si>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</si>
  <si>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</si>
  <si>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</si>
  <si>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</si>
  <si>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</si>
  <si>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</si>
  <si>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</si>
  <si>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</si>
  <si>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</si>
  <si>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</si>
  <si>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</si>
  <si>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</si>
  <si>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</si>
  <si>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</si>
  <si>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</si>
  <si>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</si>
  <si>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</si>
  <si>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</si>
  <si>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</si>
  <si>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</si>
  <si>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</si>
  <si>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</si>
  <si>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</si>
  <si>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</si>
  <si>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</si>
  <si>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</si>
  <si>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</si>
  <si>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</si>
  <si>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</si>
  <si>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</si>
  <si>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</si>
  <si>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</si>
  <si>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</si>
  <si>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</si>
  <si>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</si>
  <si>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</si>
  <si>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</si>
  <si>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</si>
  <si>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</si>
  <si>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</si>
  <si>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</si>
  <si>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</si>
  <si>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</si>
  <si>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</si>
  <si>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</si>
  <si>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</si>
  <si>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</si>
  <si>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</si>
  <si>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</si>
  <si>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</si>
  <si>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</si>
  <si>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</si>
  <si>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</si>
  <si>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</si>
  <si>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</si>
  <si>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</si>
  <si>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</si>
  <si>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</si>
  <si>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</si>
  <si>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</si>
  <si>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</si>
  <si>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</si>
  <si>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</si>
  <si>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</si>
  <si>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</si>
  <si>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</si>
  <si>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</si>
  <si>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</si>
  <si>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</si>
  <si>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</si>
  <si>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</si>
  <si>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</si>
  <si>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</si>
  <si>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</si>
  <si>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</si>
  <si>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</si>
  <si>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</si>
  <si>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</si>
  <si>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</si>
  <si>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</si>
  <si>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</si>
  <si>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</si>
  <si>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</si>
  <si>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</si>
  <si>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</si>
  <si>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</si>
  <si>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</si>
  <si>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</si>
  <si>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</si>
  <si>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</si>
  <si>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</si>
  <si>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</si>
  <si>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</si>
  <si>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</si>
  <si>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</si>
  <si>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</si>
  <si>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</si>
  <si>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</si>
  <si>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</si>
  <si>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</si>
  <si>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</si>
  <si>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</si>
  <si>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</si>
  <si>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</si>
  <si>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</si>
  <si>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</si>
  <si>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</si>
  <si>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</si>
  <si>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</si>
  <si>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</si>
  <si>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</si>
  <si>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</si>
  <si>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</si>
  <si>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</si>
  <si>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</si>
  <si>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</si>
  <si>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</si>
  <si>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</si>
  <si>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</si>
  <si>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</si>
  <si>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</si>
  <si>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</si>
  <si>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</si>
  <si>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</si>
  <si>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</si>
  <si>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</si>
  <si>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</si>
  <si>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</si>
  <si>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</si>
  <si>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</si>
  <si>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</si>
  <si>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</si>
  <si>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</si>
  <si>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</si>
  <si>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</si>
  <si>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</si>
  <si>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</si>
  <si>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</si>
  <si>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</si>
  <si>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</si>
  <si>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</si>
  <si>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</si>
  <si>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</si>
  <si>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</si>
  <si>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</si>
  <si>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</si>
  <si>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</si>
  <si>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</si>
  <si>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</si>
  <si>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</si>
  <si>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</si>
  <si>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</si>
  <si>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</si>
  <si>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</si>
  <si>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</si>
  <si>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</si>
  <si>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</si>
  <si>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</si>
  <si>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</si>
  <si>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</si>
  <si>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</si>
  <si>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</si>
  <si>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</si>
  <si>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</si>
  <si>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</si>
  <si>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</si>
  <si>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</si>
  <si>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</si>
  <si>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</si>
  <si>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</si>
  <si>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</si>
  <si>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</si>
  <si>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</si>
  <si>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</si>
  <si>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</si>
  <si>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</si>
  <si>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</si>
  <si>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</si>
  <si>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</si>
  <si>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</si>
  <si>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</si>
  <si>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</si>
  <si>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</si>
  <si>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</si>
  <si>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</si>
  <si>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</si>
  <si>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</si>
  <si>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</si>
  <si>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</si>
  <si>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</si>
  <si>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</si>
  <si>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</si>
  <si>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</si>
  <si>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</si>
  <si>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</si>
  <si>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</si>
  <si>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</si>
  <si>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</si>
  <si>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</si>
  <si>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</si>
  <si>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</si>
  <si>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</si>
  <si>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</si>
  <si>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</si>
  <si>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</si>
  <si>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</si>
  <si>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</si>
  <si>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</si>
  <si>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</si>
  <si>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</si>
  <si>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</si>
  <si>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</si>
  <si>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</si>
  <si>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</si>
  <si>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</si>
  <si>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</si>
  <si>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</si>
  <si>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</si>
  <si>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</si>
  <si>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</si>
  <si>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</si>
  <si>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</si>
  <si>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</si>
  <si>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</si>
  <si>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</si>
  <si>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</si>
  <si>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</si>
  <si>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</si>
  <si>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</si>
  <si>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</si>
  <si>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</si>
  <si>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</si>
  <si>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</si>
  <si>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</si>
  <si>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</si>
  <si>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</si>
  <si>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</si>
  <si>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</si>
  <si>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</si>
  <si>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</si>
  <si>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</si>
  <si>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</si>
  <si>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</si>
  <si>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</si>
  <si>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</si>
  <si>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</si>
  <si>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</si>
  <si>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</si>
  <si>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</si>
  <si>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</si>
  <si>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</si>
  <si>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</si>
  <si>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</si>
  <si>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</si>
  <si>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</si>
  <si>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</si>
  <si>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</si>
  <si>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</si>
  <si>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</si>
  <si>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</si>
  <si>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</si>
  <si>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</si>
  <si>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</si>
  <si>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</si>
  <si>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</si>
  <si>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</si>
  <si>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</si>
  <si>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</si>
  <si>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</si>
  <si>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</si>
  <si>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</si>
  <si>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</si>
  <si>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</si>
  <si>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</si>
  <si>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</si>
  <si>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</si>
  <si>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</si>
  <si>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</si>
  <si>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</si>
  <si>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</si>
  <si>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</si>
  <si>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</si>
  <si>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</si>
  <si>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</si>
  <si>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</si>
  <si>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</si>
  <si>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</si>
  <si>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</si>
  <si>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</si>
  <si>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</si>
  <si>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</si>
  <si>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</si>
  <si>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</si>
  <si>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</si>
  <si>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</si>
  <si>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</si>
  <si>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</si>
  <si>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</si>
  <si>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</si>
  <si>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</si>
  <si>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</si>
  <si>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</si>
  <si>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</si>
  <si>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</si>
  <si>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</si>
  <si>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</si>
  <si>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</si>
  <si>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</si>
  <si>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</si>
  <si>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</si>
  <si>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</si>
  <si>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</si>
  <si>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</si>
  <si>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</si>
  <si>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</si>
  <si>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</si>
  <si>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</si>
  <si>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</si>
  <si>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</si>
  <si>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</si>
  <si>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</si>
  <si>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</si>
  <si>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</si>
  <si>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</si>
  <si>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</si>
  <si>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</si>
  <si>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</si>
  <si>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</si>
  <si>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</si>
  <si>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</si>
  <si>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</si>
  <si>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</si>
  <si>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</si>
  <si>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</si>
  <si>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</si>
  <si>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</si>
  <si>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</si>
  <si>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</si>
  <si>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</si>
  <si>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</si>
  <si>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</si>
  <si>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</si>
  <si>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</si>
  <si>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</si>
  <si>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</si>
  <si>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</si>
  <si>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</si>
  <si>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</si>
  <si>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</si>
  <si>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</si>
  <si>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</si>
  <si>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</si>
  <si>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</si>
  <si>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</si>
  <si>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</si>
  <si>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</si>
  <si>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</si>
  <si>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</si>
  <si>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</si>
  <si>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</si>
  <si>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</si>
  <si>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</si>
  <si>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</si>
  <si>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</si>
  <si>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</si>
  <si>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</si>
  <si>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</si>
  <si>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</si>
  <si>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</si>
  <si>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</si>
  <si>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</si>
  <si>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</si>
  <si>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</si>
  <si>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</si>
  <si>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</si>
  <si>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</si>
  <si>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</si>
  <si>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</si>
  <si>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</si>
  <si>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</si>
  <si>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</si>
  <si>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</si>
  <si>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</si>
  <si>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</si>
  <si>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</si>
  <si>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</si>
  <si>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</si>
  <si>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</si>
  <si>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</si>
  <si>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</si>
  <si>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</si>
  <si>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</si>
  <si>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</si>
  <si>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</si>
  <si>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</si>
  <si>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</si>
  <si>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</si>
  <si>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</si>
  <si>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</si>
  <si>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</si>
  <si>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</si>
  <si>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</si>
  <si>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</si>
  <si>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</si>
  <si>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</si>
  <si>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</si>
  <si>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</si>
  <si>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</si>
  <si>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</si>
  <si>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</si>
  <si>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</si>
  <si>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</si>
  <si>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</si>
  <si>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</si>
  <si>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</si>
  <si>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</si>
  <si>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</si>
  <si>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</si>
  <si>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</si>
  <si>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</si>
  <si>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</si>
  <si>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</si>
  <si>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</si>
  <si>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</si>
  <si>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</si>
  <si>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</si>
  <si>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</si>
  <si>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</si>
  <si>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</si>
  <si>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</si>
  <si>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</si>
  <si>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</si>
  <si>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</si>
  <si>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</si>
  <si>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</si>
  <si>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</si>
  <si>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</si>
  <si>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</si>
  <si>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</si>
  <si>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</si>
  <si>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</si>
  <si>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</si>
  <si>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</si>
  <si>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</si>
  <si>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</si>
  <si>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</si>
  <si>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</si>
  <si>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</si>
  <si>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</si>
  <si>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</si>
  <si>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</si>
  <si>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</si>
  <si>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</si>
  <si>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</si>
  <si>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</si>
  <si>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</si>
  <si>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</si>
  <si>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</si>
  <si>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</si>
  <si>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</si>
  <si>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</si>
  <si>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</si>
  <si>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</si>
  <si>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</si>
  <si>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</si>
  <si>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</si>
  <si>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</si>
  <si>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</si>
  <si>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</si>
  <si>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</si>
  <si>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</si>
  <si>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</si>
  <si>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</si>
  <si>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</si>
  <si>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</si>
  <si>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</si>
  <si>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</si>
  <si>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</si>
  <si>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</si>
  <si>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</si>
  <si>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</si>
  <si>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</si>
  <si>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</si>
  <si>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</si>
  <si>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</si>
  <si>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</si>
  <si>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</si>
  <si>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</si>
  <si>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</si>
  <si>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</si>
  <si>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</si>
  <si>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</si>
  <si>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</si>
  <si>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</si>
  <si>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</si>
  <si>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</si>
  <si>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</si>
  <si>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</si>
  <si>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</si>
  <si>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</si>
  <si>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</si>
  <si>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</si>
  <si>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</si>
  <si>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</si>
  <si>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</si>
  <si>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</si>
  <si>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</si>
  <si>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</si>
  <si>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</si>
  <si>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</si>
  <si>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</si>
  <si>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</si>
  <si>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</si>
  <si>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</si>
  <si>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</si>
  <si>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</si>
  <si>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</si>
  <si>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</si>
  <si>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</si>
  <si>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</si>
  <si>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</si>
  <si>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</si>
  <si>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</si>
  <si>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</si>
  <si>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</si>
  <si>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</si>
  <si>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</si>
  <si>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</si>
  <si>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</si>
  <si>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</si>
  <si>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</si>
  <si>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</si>
  <si>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</si>
  <si>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</si>
  <si>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</si>
  <si>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</si>
  <si>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</si>
  <si>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</si>
  <si>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</si>
  <si>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</si>
  <si>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</si>
  <si>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</si>
  <si>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</si>
  <si>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</si>
  <si>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</si>
  <si>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</si>
  <si>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</si>
  <si>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</si>
  <si>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</si>
  <si>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</si>
  <si>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</si>
  <si>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</si>
  <si>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</si>
  <si>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</si>
  <si>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</si>
  <si>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</si>
  <si>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</si>
  <si>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</si>
  <si>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</si>
  <si>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</si>
  <si>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</si>
  <si>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</si>
  <si>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</si>
  <si>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</si>
  <si>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</si>
  <si>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</si>
  <si>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</si>
  <si>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</si>
  <si>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</si>
  <si>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</si>
  <si>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</si>
  <si>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</si>
  <si>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</si>
  <si>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</si>
  <si>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</si>
  <si>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</si>
  <si>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</si>
  <si>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</si>
  <si>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</si>
  <si>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</si>
  <si>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</si>
  <si>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</si>
  <si>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</si>
  <si>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</si>
  <si>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</si>
  <si>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</si>
  <si>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</si>
  <si>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</si>
  <si>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</si>
  <si>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</si>
  <si>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</si>
  <si>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</si>
  <si>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</si>
  <si>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</si>
  <si>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</si>
  <si>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</si>
  <si>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</si>
  <si>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</si>
  <si>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</si>
  <si>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</si>
  <si>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</si>
  <si>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</si>
  <si>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</si>
  <si>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</si>
  <si>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</si>
  <si>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</si>
  <si>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</si>
  <si>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</si>
  <si>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</si>
  <si>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</si>
  <si>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</si>
  <si>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</si>
  <si>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</si>
  <si>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</si>
  <si>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</si>
  <si>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</si>
  <si>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</si>
  <si>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</si>
  <si>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</si>
  <si>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</si>
  <si>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</si>
  <si>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</si>
  <si>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</si>
  <si>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</si>
  <si>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</si>
  <si>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</si>
  <si>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</si>
  <si>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</si>
  <si>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</si>
  <si>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</si>
  <si>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</si>
  <si>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</si>
  <si>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</si>
  <si>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</si>
  <si>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</si>
  <si>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</si>
  <si>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</si>
  <si>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</si>
  <si>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</si>
  <si>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</si>
  <si>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</si>
  <si>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</si>
  <si>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</si>
  <si>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</si>
  <si>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</si>
  <si>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</si>
  <si>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</si>
  <si>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</si>
  <si>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</si>
  <si>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</si>
  <si>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</si>
  <si>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</si>
  <si>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</si>
  <si>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</si>
  <si>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</si>
  <si>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</si>
  <si>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</si>
  <si>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</si>
  <si>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</si>
  <si>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</si>
  <si>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</si>
  <si>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</si>
  <si>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</si>
  <si>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</si>
  <si>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</si>
  <si>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</si>
  <si>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</si>
  <si>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</si>
  <si>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</si>
  <si>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</si>
  <si>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</si>
  <si>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</si>
  <si>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</si>
  <si>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</si>
  <si>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</si>
  <si>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</si>
  <si>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</si>
  <si>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</si>
  <si>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</si>
  <si>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</si>
  <si>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</si>
  <si>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</si>
  <si>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</si>
  <si>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</si>
  <si>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</si>
  <si>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</si>
  <si>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</si>
  <si>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</si>
  <si>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</si>
  <si>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</si>
  <si>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</si>
  <si>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</si>
  <si>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</si>
  <si>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</si>
  <si>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</si>
  <si>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</si>
  <si>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</si>
  <si>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</si>
  <si>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</si>
  <si>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</si>
  <si>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</si>
  <si>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</si>
  <si>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</si>
  <si>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</si>
  <si>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</si>
  <si>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</si>
  <si>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</si>
  <si>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</si>
  <si>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</si>
  <si>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</si>
  <si>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</si>
  <si>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</si>
  <si>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</si>
  <si>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</si>
  <si>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</si>
  <si>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</si>
  <si>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</si>
  <si>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</si>
  <si>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</si>
  <si>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</si>
  <si>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</si>
  <si>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</si>
  <si>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</si>
  <si>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</si>
  <si>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</si>
  <si>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</si>
  <si>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</si>
  <si>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</si>
  <si>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</si>
  <si>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</si>
  <si>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</si>
  <si>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</si>
  <si>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</si>
  <si>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</si>
  <si>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</si>
  <si>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</si>
  <si>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</si>
  <si>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</si>
  <si>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</si>
  <si>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</si>
  <si>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</si>
  <si>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</si>
  <si>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</si>
  <si>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</si>
  <si>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</si>
  <si>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</si>
  <si>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</si>
  <si>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</si>
  <si>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</si>
  <si>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</si>
  <si>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</si>
  <si>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</si>
  <si>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</si>
  <si>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</si>
  <si>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</si>
  <si>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</si>
  <si>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</si>
  <si>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</si>
  <si>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</si>
  <si>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</si>
  <si>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</si>
  <si>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</si>
  <si>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</si>
  <si>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</si>
  <si>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</si>
  <si>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</si>
  <si>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</si>
  <si>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</si>
  <si>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</si>
  <si>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</si>
  <si>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</si>
  <si>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</si>
  <si>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</si>
  <si>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</si>
  <si>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</si>
  <si>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</si>
  <si>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</si>
  <si>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</si>
  <si>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</si>
  <si>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</si>
  <si>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</si>
  <si>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</si>
  <si>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</si>
  <si>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</si>
  <si>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</si>
  <si>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</si>
  <si>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</si>
  <si>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</si>
  <si>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</si>
  <si>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</si>
  <si>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</si>
  <si>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</si>
  <si>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</si>
  <si>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</si>
  <si>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</si>
  <si>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</si>
  <si>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</si>
  <si>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</si>
  <si>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</si>
  <si>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</si>
  <si>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</si>
  <si>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</si>
  <si>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</si>
  <si>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</si>
  <si>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</si>
  <si>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</si>
  <si>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</si>
  <si>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</si>
  <si>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</si>
  <si>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</si>
  <si>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</si>
  <si>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</si>
  <si>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</si>
  <si>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</si>
  <si>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</si>
  <si>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</si>
  <si>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</si>
  <si>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</si>
  <si>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</si>
  <si>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</si>
  <si>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</si>
  <si>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</si>
  <si>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</si>
  <si>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</si>
  <si>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</si>
  <si>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</si>
  <si>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</si>
  <si>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</si>
  <si>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</si>
  <si>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</si>
  <si>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</si>
  <si>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</si>
  <si>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</si>
  <si>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</si>
  <si>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</si>
  <si>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</si>
  <si>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</si>
  <si>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</si>
  <si>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</si>
  <si>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</si>
  <si>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</si>
  <si>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</si>
  <si>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</si>
  <si>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</si>
  <si>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</si>
  <si>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</si>
  <si>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</si>
  <si>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</si>
  <si>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</si>
  <si>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</si>
  <si>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</si>
  <si>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</si>
  <si>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</si>
  <si>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</si>
  <si>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</si>
  <si>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</si>
  <si>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</si>
  <si>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</si>
  <si>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</si>
  <si>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</si>
  <si>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</si>
  <si>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</si>
  <si>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</si>
  <si>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</si>
  <si>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</si>
  <si>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</si>
  <si>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</si>
  <si>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</si>
  <si>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</si>
  <si>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</si>
  <si>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</si>
  <si>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</si>
  <si>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</si>
  <si>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</si>
  <si>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</si>
  <si>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</si>
  <si>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</si>
  <si>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</si>
  <si>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</si>
  <si>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</si>
  <si>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</si>
  <si>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</si>
  <si>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</si>
  <si>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</si>
  <si>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</si>
  <si>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</si>
  <si>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</si>
  <si>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</si>
  <si>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</si>
  <si>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</si>
  <si>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</si>
  <si>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</si>
  <si>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</si>
  <si>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</si>
  <si>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</si>
  <si>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</si>
  <si>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</si>
  <si>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</si>
  <si>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</si>
  <si>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</si>
  <si>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</si>
  <si>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</si>
  <si>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</si>
  <si>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</si>
  <si>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</si>
  <si>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</si>
  <si>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</si>
  <si>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</si>
  <si>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</si>
  <si>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</si>
  <si>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</si>
  <si>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</si>
  <si>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</si>
  <si>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</si>
  <si>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</si>
  <si>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</si>
  <si>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</si>
  <si>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</si>
  <si>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</si>
  <si>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</si>
  <si>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</si>
  <si>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</si>
  <si>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</si>
  <si>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</si>
  <si>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</si>
  <si>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</si>
  <si>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</si>
  <si>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</si>
  <si>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</si>
  <si>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</si>
  <si>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</si>
  <si>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</si>
  <si>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</si>
  <si>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</si>
  <si>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</si>
  <si>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</si>
  <si>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</si>
  <si>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</si>
  <si>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</si>
  <si>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</si>
  <si>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</si>
  <si>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</si>
  <si>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</si>
  <si>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</si>
  <si>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</si>
  <si>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</si>
  <si>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</si>
  <si>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</si>
  <si>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</si>
  <si>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</si>
  <si>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</si>
  <si>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</si>
  <si>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</si>
  <si>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</si>
  <si>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</si>
  <si>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</si>
  <si>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</si>
  <si>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</si>
  <si>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</si>
  <si>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</si>
  <si>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</si>
  <si>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</si>
  <si>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</si>
  <si>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</si>
  <si>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</si>
  <si>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</si>
  <si>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</si>
  <si>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</si>
  <si>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</si>
  <si>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</si>
  <si>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</si>
  <si>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</si>
  <si>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</si>
  <si>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</si>
  <si>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</si>
  <si>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</si>
  <si>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</si>
  <si>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</si>
  <si>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</si>
  <si>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</si>
  <si>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</si>
  <si>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</si>
  <si>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</si>
  <si>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</si>
  <si>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</si>
  <si>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</si>
  <si>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</si>
  <si>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</si>
  <si>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</si>
  <si>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</si>
  <si>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</si>
  <si>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</si>
  <si>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</si>
  <si>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</si>
  <si>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</si>
  <si>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</si>
  <si>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</si>
  <si>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</si>
  <si>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</si>
  <si>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</si>
  <si>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</si>
  <si>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</si>
  <si>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</si>
  <si>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</si>
  <si>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</si>
  <si>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</si>
  <si>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</si>
  <si>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</si>
  <si>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</si>
  <si>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</si>
  <si>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</si>
  <si>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</si>
  <si>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</si>
  <si>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</si>
  <si>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</si>
  <si>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</si>
  <si>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</si>
  <si>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</si>
  <si>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</si>
  <si>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</si>
  <si>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</si>
  <si>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</si>
  <si>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</si>
  <si>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</si>
  <si>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</si>
  <si>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</si>
  <si>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</si>
  <si>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</si>
  <si>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</si>
  <si>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</si>
  <si>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</si>
  <si>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</si>
  <si>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</si>
  <si>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</si>
  <si>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</si>
  <si>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</si>
  <si>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</si>
  <si>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</si>
  <si>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</si>
  <si>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</si>
  <si>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</si>
  <si>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</si>
  <si>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</si>
  <si>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</si>
  <si>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</si>
  <si>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</si>
  <si>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</si>
  <si>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</si>
  <si>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</si>
  <si>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</si>
  <si>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</si>
  <si>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</si>
  <si>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</si>
  <si>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</si>
  <si>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</si>
  <si>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</si>
  <si>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</si>
  <si>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</si>
  <si>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</si>
  <si>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</si>
  <si>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</si>
  <si>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</si>
  <si>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</si>
  <si>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</si>
  <si>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</si>
  <si>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</si>
  <si>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</si>
  <si>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</si>
  <si>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</si>
  <si>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</si>
  <si>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</si>
  <si>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</si>
  <si>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</si>
  <si>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</si>
  <si>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</si>
  <si>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</si>
  <si>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</si>
  <si>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</si>
  <si>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</si>
  <si>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</si>
  <si>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</si>
  <si>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</si>
  <si>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</si>
  <si>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</si>
  <si>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</si>
  <si>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</si>
  <si>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</si>
  <si>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</si>
  <si>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</si>
  <si>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</si>
  <si>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</si>
  <si>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</si>
  <si>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</si>
  <si>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</si>
  <si>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</si>
  <si>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</si>
  <si>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</si>
  <si>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</si>
  <si>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</si>
  <si>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</si>
  <si>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</si>
  <si>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</si>
  <si>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</si>
  <si>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</si>
  <si>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</si>
  <si>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</si>
  <si>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</si>
  <si>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</si>
  <si>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</si>
  <si>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</si>
  <si>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</si>
  <si>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</si>
  <si>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</si>
  <si>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</si>
  <si>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</si>
  <si>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</si>
  <si>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</si>
  <si>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</si>
  <si>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</si>
  <si>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</si>
  <si>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</si>
  <si>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</si>
  <si>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</si>
  <si>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</si>
  <si>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</si>
  <si>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</si>
  <si>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</si>
  <si>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</si>
  <si>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</si>
  <si>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</si>
  <si>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</si>
  <si>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</si>
  <si>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</si>
  <si>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</si>
  <si>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</si>
  <si>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</si>
  <si>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</si>
  <si>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</si>
  <si>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</si>
  <si>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</si>
  <si>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</si>
  <si>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</si>
  <si>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</si>
  <si>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</si>
  <si>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</si>
  <si>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</si>
  <si>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</si>
  <si>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</si>
  <si>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</si>
  <si>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</si>
  <si>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</si>
  <si>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</si>
  <si>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</si>
  <si>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</si>
  <si>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</si>
  <si>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</si>
  <si>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</si>
  <si>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</si>
  <si>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</si>
  <si>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</si>
  <si>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</si>
  <si>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</si>
  <si>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</si>
  <si>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</si>
  <si>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</si>
  <si>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</si>
  <si>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</si>
  <si>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</si>
  <si>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</si>
  <si>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</si>
  <si>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</si>
  <si>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</si>
  <si>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</si>
  <si>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</si>
  <si>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</si>
  <si>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</si>
  <si>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</si>
  <si>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</si>
  <si>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</si>
  <si>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</si>
  <si>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</si>
  <si>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</si>
  <si>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</si>
  <si>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</si>
  <si>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</si>
  <si>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</si>
  <si>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</si>
  <si>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</si>
  <si>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</si>
  <si>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</si>
  <si>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</si>
  <si>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</si>
  <si>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</si>
  <si>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</si>
  <si>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</si>
  <si>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</si>
  <si>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</si>
  <si>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</si>
  <si>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</si>
  <si>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</si>
  <si>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</si>
  <si>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</si>
  <si>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</si>
  <si>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</si>
  <si>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</si>
  <si>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</si>
  <si>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</si>
  <si>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</si>
  <si>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</si>
  <si>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</si>
  <si>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</si>
  <si>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</si>
  <si>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</si>
  <si>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</si>
  <si>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</si>
  <si>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</si>
  <si>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</si>
  <si>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</si>
  <si>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</si>
  <si>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</si>
  <si>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</si>
  <si>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</si>
  <si>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</si>
  <si>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</si>
  <si>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</si>
  <si>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</si>
  <si>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</si>
  <si>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</si>
  <si>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</si>
  <si>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</si>
  <si>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</si>
  <si>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</si>
  <si>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</si>
  <si>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</si>
  <si>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</si>
  <si>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</si>
  <si>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</si>
  <si>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</si>
  <si>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</si>
  <si>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</si>
  <si>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</si>
  <si>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</si>
  <si>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</si>
  <si>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</si>
  <si>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</si>
  <si>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</si>
  <si>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</si>
  <si>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</si>
  <si>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</si>
  <si>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</si>
  <si>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</si>
  <si>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</si>
  <si>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</si>
  <si>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</si>
  <si>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</si>
  <si>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</si>
  <si>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</si>
  <si>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</si>
  <si>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</si>
  <si>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</si>
  <si>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</si>
  <si>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</si>
  <si>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</si>
  <si>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</si>
  <si>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</si>
  <si>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</si>
  <si>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</si>
  <si>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</si>
  <si>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</si>
  <si>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</si>
  <si>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</si>
  <si>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</si>
  <si>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</si>
  <si>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</si>
  <si>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</si>
  <si>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</si>
  <si>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</si>
  <si>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</si>
  <si>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</si>
  <si>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</si>
  <si>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</si>
  <si>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</si>
  <si>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</si>
  <si>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</si>
  <si>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</si>
  <si>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</si>
  <si>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</si>
  <si>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</si>
  <si>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</si>
  <si>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</si>
  <si>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</si>
  <si>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</si>
  <si>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</si>
  <si>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</si>
  <si>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</si>
  <si>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</si>
  <si>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</si>
  <si>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</si>
  <si>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</si>
  <si>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</si>
  <si>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</si>
  <si>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</si>
  <si>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</si>
  <si>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</si>
  <si>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</si>
  <si>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</si>
  <si>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</si>
  <si>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</si>
  <si>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</si>
  <si>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</si>
  <si>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</si>
  <si>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</si>
  <si>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</si>
  <si>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</si>
  <si>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</si>
  <si>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</si>
  <si>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</si>
  <si>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</si>
  <si>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</si>
  <si>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</si>
  <si>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</si>
  <si>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</si>
  <si>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</si>
  <si>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</si>
  <si>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</si>
  <si>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</si>
  <si>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</si>
  <si>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</si>
  <si>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</si>
  <si>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</si>
  <si>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</si>
  <si>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</si>
  <si>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</si>
  <si>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</si>
  <si>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</si>
  <si>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</si>
  <si>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</si>
  <si>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</si>
  <si>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</si>
  <si>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</si>
  <si>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</si>
  <si>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</si>
  <si>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</si>
  <si>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</si>
  <si>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</si>
  <si>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</si>
  <si>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</si>
  <si>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</si>
  <si>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</si>
  <si>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</si>
  <si>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</si>
  <si>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</si>
  <si>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</si>
  <si>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</si>
  <si>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</si>
  <si>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</si>
  <si>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</si>
  <si>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</si>
  <si>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</si>
  <si>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</si>
  <si>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</si>
  <si>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</si>
  <si>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</si>
  <si>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</si>
  <si>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</si>
  <si>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</si>
  <si>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</si>
  <si>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</si>
  <si>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</si>
  <si>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</si>
  <si>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</si>
  <si>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</si>
  <si>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</si>
  <si>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</si>
  <si>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</si>
  <si>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</si>
  <si>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</si>
  <si>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</si>
  <si>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</si>
  <si>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</si>
  <si>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</si>
  <si>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</si>
  <si>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</si>
  <si>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</si>
  <si>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</si>
  <si>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</si>
  <si>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</si>
  <si>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</si>
  <si>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</si>
  <si>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</si>
  <si>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</si>
  <si>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</si>
  <si>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</si>
  <si>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</si>
  <si>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</si>
  <si>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</si>
  <si>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</si>
  <si>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</si>
  <si>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</si>
  <si>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</si>
  <si>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</si>
  <si>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</si>
  <si>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</si>
  <si>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</si>
  <si>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</si>
  <si>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</si>
  <si>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</si>
  <si>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</si>
  <si>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</si>
  <si>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</si>
  <si>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</si>
  <si>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</si>
  <si>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</si>
  <si>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</si>
  <si>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</si>
  <si>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</si>
  <si>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</si>
  <si>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</si>
  <si>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</si>
  <si>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</si>
  <si>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</si>
  <si>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</si>
  <si>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</si>
  <si>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</si>
  <si>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</si>
  <si>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</si>
  <si>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</si>
  <si>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</si>
  <si>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</si>
  <si>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</si>
  <si>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</si>
  <si>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</si>
  <si>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</si>
  <si>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</si>
  <si>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</si>
  <si>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</si>
  <si>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</si>
  <si>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</si>
  <si>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</si>
  <si>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</si>
  <si>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</si>
  <si>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</si>
  <si>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</si>
  <si>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</si>
  <si>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</si>
  <si>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</si>
  <si>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</si>
  <si>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</si>
  <si>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</si>
  <si>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</si>
  <si>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</si>
  <si>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</si>
  <si>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</si>
  <si>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</si>
  <si>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</si>
  <si>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</si>
  <si>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</si>
  <si>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</si>
  <si>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</si>
  <si>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</si>
  <si>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</si>
  <si>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</si>
  <si>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</si>
  <si>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</si>
  <si>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</si>
  <si>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</si>
  <si>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</si>
  <si>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</si>
  <si>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</si>
  <si>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</si>
  <si>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</si>
  <si>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</si>
  <si>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</si>
  <si>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</si>
  <si>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</si>
  <si>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</si>
  <si>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</si>
  <si>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</si>
  <si>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</si>
  <si>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</si>
  <si>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</si>
  <si>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</si>
  <si>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</si>
  <si>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</si>
  <si>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</si>
  <si>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</si>
  <si>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</si>
  <si>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</si>
  <si>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</si>
  <si>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</si>
  <si>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</si>
  <si>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</si>
  <si>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</si>
  <si>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</si>
  <si>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</si>
  <si>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</si>
  <si>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</si>
  <si>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</si>
  <si>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</si>
  <si>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</si>
  <si>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</si>
  <si>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</si>
  <si>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</si>
  <si>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</si>
  <si>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</si>
  <si>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</si>
  <si>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</si>
  <si>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</si>
  <si>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</si>
  <si>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</si>
  <si>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</si>
  <si>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</si>
  <si>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</si>
  <si>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</si>
  <si>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</si>
  <si>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</si>
  <si>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</si>
  <si>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</si>
  <si>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</si>
  <si>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</si>
  <si>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</si>
  <si>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</si>
  <si>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</si>
  <si>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</si>
  <si>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</si>
  <si>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</si>
  <si>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</si>
  <si>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</si>
  <si>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</si>
  <si>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</si>
  <si>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</si>
  <si>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</si>
  <si>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</si>
  <si>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</si>
  <si>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</si>
  <si>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</si>
  <si>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</si>
  <si>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</si>
  <si>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</si>
  <si>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</si>
  <si>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</si>
  <si>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</si>
  <si>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</si>
  <si>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</si>
  <si>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</si>
  <si>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</si>
  <si>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</si>
  <si>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</si>
  <si>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</si>
  <si>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</si>
  <si>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</si>
  <si>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</si>
  <si>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</si>
  <si>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</si>
  <si>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</si>
  <si>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</si>
  <si>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</si>
  <si>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</si>
  <si>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</si>
  <si>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</si>
  <si>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</si>
  <si>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</si>
  <si>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</si>
  <si>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</si>
  <si>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</si>
  <si>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</si>
  <si>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</si>
  <si>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</si>
  <si>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</si>
  <si>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</si>
  <si>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</si>
  <si>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</si>
  <si>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</si>
  <si>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</si>
  <si>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</si>
  <si>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</si>
  <si>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</si>
  <si>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</si>
  <si>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</si>
  <si>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</si>
  <si>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</si>
  <si>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</si>
  <si>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</si>
  <si>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</si>
  <si>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</si>
  <si>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</si>
  <si>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</si>
  <si>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</si>
  <si>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</si>
  <si>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</si>
  <si>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</si>
  <si>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</si>
  <si>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</si>
  <si>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</si>
  <si>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</si>
  <si>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</si>
  <si>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</si>
  <si>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</si>
  <si>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</si>
  <si>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</si>
  <si>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</si>
  <si>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</si>
  <si>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</si>
  <si>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</si>
  <si>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</si>
  <si>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</si>
  <si>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</si>
  <si>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</si>
  <si>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</si>
  <si>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</si>
  <si>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</si>
  <si>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</si>
  <si>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</si>
  <si>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</si>
  <si>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</si>
  <si>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</si>
  <si>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</si>
  <si>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</si>
  <si>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</si>
  <si>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</si>
  <si>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</si>
  <si>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</si>
  <si>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</si>
  <si>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</si>
  <si>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</si>
  <si>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</si>
  <si>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</si>
  <si>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</si>
  <si>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</si>
  <si>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</si>
  <si>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</si>
  <si>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</si>
  <si>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</si>
  <si>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</si>
  <si>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</si>
  <si>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</si>
  <si>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</si>
  <si>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</si>
  <si>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</si>
  <si>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</si>
  <si>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</si>
  <si>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</si>
  <si>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</si>
  <si>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</si>
  <si>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</si>
  <si>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</si>
  <si>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</si>
  <si>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</si>
  <si>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</si>
  <si>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</si>
  <si>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</si>
  <si>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</si>
  <si>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</si>
  <si>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</si>
  <si>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</si>
  <si>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</si>
  <si>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</si>
  <si>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</si>
  <si>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</si>
  <si>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</si>
  <si>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</si>
  <si>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</si>
  <si>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</si>
  <si>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</si>
  <si>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</si>
  <si>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</si>
  <si>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</si>
  <si>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</si>
  <si>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</si>
  <si>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</si>
  <si>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</si>
  <si>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</si>
  <si>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</si>
  <si>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</si>
  <si>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</si>
  <si>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</si>
  <si>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</si>
  <si>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</si>
  <si>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</si>
  <si>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</si>
  <si>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</si>
  <si>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</si>
  <si>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</si>
  <si>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</si>
  <si>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</si>
  <si>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</si>
  <si>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</si>
  <si>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</si>
  <si>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</si>
  <si>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</si>
  <si>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</si>
  <si>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</si>
  <si>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</si>
  <si>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</si>
  <si>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</si>
  <si>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</si>
  <si>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</si>
  <si>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</si>
  <si>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</si>
  <si>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</si>
  <si>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</si>
  <si>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</si>
  <si>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</si>
  <si>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</si>
  <si>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</si>
  <si>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</si>
  <si>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</si>
  <si>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</si>
  <si>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</si>
  <si>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</si>
  <si>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</si>
  <si>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</si>
  <si>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</si>
  <si>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</si>
  <si>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</si>
  <si>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</si>
  <si>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</si>
  <si>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</si>
  <si>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</si>
  <si>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</si>
  <si>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</si>
  <si>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</si>
  <si>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</si>
  <si>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</si>
  <si>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</si>
  <si>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</si>
  <si>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</si>
  <si>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</si>
  <si>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</si>
  <si>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</si>
  <si>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</si>
  <si>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</si>
  <si>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</si>
  <si>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</si>
  <si>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</si>
  <si>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</si>
  <si>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</si>
  <si>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</si>
  <si>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</si>
  <si>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</si>
  <si>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</si>
  <si>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</si>
  <si>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</si>
  <si>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</si>
  <si>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</si>
  <si>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</si>
  <si>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</si>
  <si>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</si>
  <si>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</si>
  <si>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</si>
  <si>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</si>
  <si>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</si>
  <si>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</si>
  <si>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</si>
  <si>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</si>
  <si>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</si>
  <si>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</si>
  <si>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</si>
  <si>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</si>
  <si>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</si>
  <si>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</si>
  <si>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</si>
  <si>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</si>
  <si>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</si>
  <si>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</si>
  <si>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</si>
  <si>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</si>
  <si>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</si>
  <si>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</si>
  <si>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</si>
  <si>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</si>
  <si>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</si>
  <si>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</si>
  <si>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</si>
  <si>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</si>
  <si>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</si>
  <si>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</si>
  <si>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</si>
  <si>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</si>
  <si>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</si>
  <si>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</si>
  <si>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</si>
  <si>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</si>
  <si>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</si>
  <si>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</si>
  <si>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</si>
  <si>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</si>
  <si>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</si>
  <si>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</si>
  <si>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</si>
  <si>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</si>
  <si>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</si>
  <si>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</si>
  <si>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</si>
  <si>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</si>
  <si>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</si>
  <si>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</si>
  <si>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</si>
  <si>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</si>
  <si>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</si>
  <si>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</si>
  <si>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</si>
  <si>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</si>
  <si>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</si>
  <si>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</si>
  <si>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</si>
  <si>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</si>
  <si>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</si>
  <si>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</si>
  <si>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</si>
  <si>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</si>
  <si>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</si>
  <si>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</si>
  <si>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</si>
  <si>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</si>
  <si>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</si>
  <si>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</si>
  <si>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</si>
  <si>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</si>
  <si>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</si>
  <si>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</si>
  <si>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</si>
  <si>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</si>
  <si>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</si>
  <si>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</si>
  <si>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</si>
  <si>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</si>
  <si>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</si>
  <si>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</si>
  <si>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</si>
  <si>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</si>
  <si>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</si>
  <si>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</si>
  <si>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</si>
  <si>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</si>
  <si>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</si>
  <si>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</si>
  <si>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</si>
  <si>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</si>
  <si>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</si>
  <si>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</si>
  <si>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</si>
  <si>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</si>
  <si>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</si>
  <si>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</si>
  <si>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</si>
  <si>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</si>
  <si>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</si>
  <si>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</si>
  <si>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</si>
  <si>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</si>
  <si>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</si>
  <si>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</si>
  <si>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</si>
  <si>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</si>
  <si>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</si>
  <si>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</si>
  <si>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</si>
  <si>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</si>
  <si>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</si>
  <si>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</si>
  <si>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</si>
  <si>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</si>
  <si>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</si>
  <si>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</si>
  <si>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</si>
  <si>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</si>
  <si>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</si>
  <si>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</si>
  <si>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</si>
  <si>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</si>
  <si>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</si>
  <si>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</si>
  <si>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</si>
  <si>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</si>
  <si>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</si>
  <si>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</si>
  <si>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</si>
  <si>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</si>
  <si>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</si>
  <si>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</si>
  <si>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</si>
  <si>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</si>
  <si>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</si>
  <si>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</si>
  <si>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</si>
  <si>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</si>
  <si>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</si>
  <si>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</si>
  <si>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</si>
  <si>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</si>
  <si>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</si>
  <si>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</si>
  <si>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</si>
  <si>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</si>
  <si>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</si>
  <si>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</si>
  <si>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</si>
  <si>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</si>
  <si>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</si>
  <si>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</si>
  <si>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</si>
  <si>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</si>
  <si>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</si>
  <si>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</si>
  <si>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</si>
  <si>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</si>
  <si>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</si>
  <si>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</si>
  <si>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</si>
  <si>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</si>
  <si>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</si>
  <si>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</si>
  <si>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</si>
  <si>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</si>
  <si>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</si>
  <si>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</si>
  <si>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</si>
  <si>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</si>
  <si>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</si>
  <si>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</si>
  <si>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</si>
  <si>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</si>
  <si>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</si>
  <si>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</si>
  <si>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</si>
  <si>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</si>
  <si>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</si>
  <si>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</si>
  <si>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</si>
  <si>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</si>
  <si>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</si>
  <si>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</si>
  <si>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</si>
  <si>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</si>
  <si>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</si>
  <si>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</si>
  <si>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</si>
  <si>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</si>
  <si>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</si>
  <si>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</si>
  <si>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</si>
  <si>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</si>
  <si>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</si>
  <si>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</si>
  <si>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</si>
  <si>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</si>
  <si>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</si>
  <si>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</si>
  <si>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</si>
  <si>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</si>
  <si>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</si>
  <si>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</si>
  <si>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</si>
  <si>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</si>
  <si>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</si>
  <si>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</si>
  <si>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</si>
  <si>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</si>
  <si>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</si>
  <si>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</si>
  <si>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</si>
  <si>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</si>
  <si>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</si>
  <si>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</si>
  <si>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</si>
  <si>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</si>
  <si>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</si>
  <si>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</si>
  <si>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</si>
  <si>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</si>
  <si>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</si>
  <si>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</si>
  <si>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</si>
  <si>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</si>
  <si>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</si>
  <si>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</si>
  <si>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</si>
  <si>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</si>
  <si>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</si>
  <si>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</si>
  <si>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</si>
  <si>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</si>
  <si>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</si>
  <si>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</si>
  <si>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</si>
  <si>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</si>
  <si>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</si>
  <si>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</si>
  <si>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</si>
  <si>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</si>
  <si>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</si>
  <si>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</si>
  <si>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</si>
  <si>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</si>
  <si>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</si>
  <si>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</si>
  <si>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</si>
  <si>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</si>
  <si>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</si>
  <si>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</si>
  <si>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</si>
  <si>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</si>
  <si>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</si>
  <si>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</si>
  <si>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</si>
  <si>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</si>
  <si>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</si>
  <si>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</si>
  <si>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</si>
  <si>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</si>
  <si>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</si>
  <si>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</si>
  <si>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</si>
  <si>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</si>
  <si>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</si>
  <si>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</si>
  <si>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</si>
  <si>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</si>
  <si>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</si>
  <si>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</si>
  <si>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</si>
  <si>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</si>
  <si>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</si>
  <si>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</si>
  <si>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</si>
  <si>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</si>
  <si>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</si>
  <si>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</si>
  <si>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</si>
  <si>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</si>
  <si>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</si>
  <si>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</si>
  <si>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</si>
  <si>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</si>
  <si>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</si>
  <si>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</si>
  <si>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</si>
  <si>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</si>
  <si>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</si>
  <si>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</si>
  <si>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</si>
  <si>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</si>
  <si>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</si>
  <si>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</si>
  <si>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</si>
  <si>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</si>
  <si>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</si>
  <si>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</si>
  <si>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</si>
  <si>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</si>
  <si>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</si>
  <si>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</si>
  <si>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</si>
  <si>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</si>
  <si>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</si>
  <si>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</si>
  <si>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</si>
  <si>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</si>
  <si>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</si>
  <si>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</si>
  <si>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</si>
  <si>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</si>
  <si>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</si>
  <si>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</si>
  <si>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</si>
  <si>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</si>
  <si>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</si>
  <si>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</si>
  <si>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</si>
  <si>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</si>
  <si>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</si>
  <si>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</si>
  <si>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</si>
  <si>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</si>
  <si>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</si>
  <si>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</si>
  <si>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</si>
  <si>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</si>
  <si>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</si>
  <si>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</si>
  <si>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</si>
  <si>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</si>
  <si>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</si>
  <si>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</si>
  <si>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</si>
  <si>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</si>
  <si>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</si>
  <si>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</si>
  <si>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</si>
  <si>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</si>
  <si>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</si>
  <si>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</si>
  <si>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</si>
  <si>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</si>
  <si>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</si>
  <si>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</si>
  <si>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</si>
  <si>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</si>
  <si>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</si>
  <si>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</si>
  <si>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</si>
  <si>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</si>
  <si>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</si>
  <si>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</si>
  <si>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</si>
  <si>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</si>
  <si>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</si>
  <si>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</si>
  <si>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</si>
  <si>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</si>
  <si>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</si>
  <si>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</si>
  <si>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</si>
  <si>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</si>
  <si>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</si>
  <si>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</si>
  <si>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</si>
  <si>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</si>
  <si>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</si>
  <si>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</si>
  <si>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</si>
  <si>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</si>
  <si>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</si>
  <si>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</si>
  <si>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</si>
  <si>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</si>
  <si>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</si>
  <si>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</si>
  <si>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</si>
  <si>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</si>
  <si>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</si>
  <si>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</si>
  <si>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</si>
  <si>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</si>
  <si>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</si>
  <si>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</si>
  <si>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</si>
  <si>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</si>
  <si>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</si>
  <si>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</si>
  <si>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</si>
  <si>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</si>
  <si>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</si>
  <si>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</si>
  <si>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</si>
  <si>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</si>
  <si>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</si>
  <si>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</si>
  <si>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</si>
  <si>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</si>
  <si>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</si>
  <si>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</si>
  <si>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</si>
  <si>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</si>
  <si>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</si>
  <si>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</si>
  <si>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</si>
  <si>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</si>
  <si>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</si>
  <si>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</si>
  <si>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</si>
  <si>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</si>
  <si>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</si>
  <si>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</si>
  <si>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</si>
  <si>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</si>
  <si>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</si>
  <si>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</si>
  <si>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</si>
  <si>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</si>
  <si>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</si>
  <si>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</si>
  <si>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</si>
  <si>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</si>
  <si>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</si>
  <si>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</si>
  <si>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</si>
  <si>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</si>
  <si>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</si>
  <si>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</si>
  <si>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</si>
  <si>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</si>
  <si>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</si>
  <si>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</si>
  <si>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</si>
  <si>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</si>
  <si>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</si>
  <si>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</si>
  <si>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</si>
  <si>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</si>
  <si>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</si>
  <si>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</si>
  <si>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</si>
  <si>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</si>
  <si>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</si>
  <si>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</si>
  <si>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</si>
  <si>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</si>
  <si>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</si>
  <si>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</si>
  <si>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</si>
  <si>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</si>
  <si>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</si>
  <si>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</si>
  <si>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</si>
  <si>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</si>
  <si>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</si>
  <si>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</si>
  <si>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</si>
  <si>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</si>
  <si>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</si>
  <si>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</si>
  <si>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</si>
  <si>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</si>
  <si>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</si>
  <si>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</si>
  <si>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</si>
  <si>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</si>
  <si>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</si>
  <si>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</si>
  <si>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</si>
  <si>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</si>
  <si>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</si>
  <si>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</si>
  <si>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</si>
  <si>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</si>
  <si>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</si>
  <si>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</si>
  <si>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</si>
  <si>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</si>
  <si>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</si>
  <si>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</si>
  <si>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</si>
  <si>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</si>
  <si>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</si>
  <si>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</si>
  <si>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</si>
  <si>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</si>
  <si>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</si>
  <si>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</si>
  <si>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</si>
  <si>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</si>
  <si>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</si>
  <si>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</si>
  <si>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</si>
  <si>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</si>
  <si>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</si>
  <si>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</si>
  <si>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</si>
  <si>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</si>
  <si>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</si>
  <si>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</si>
  <si>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</si>
  <si>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</si>
  <si>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</si>
  <si>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</si>
  <si>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</si>
  <si>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</si>
  <si>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</si>
  <si>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</si>
  <si>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</si>
  <si>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</si>
  <si>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</si>
  <si>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</si>
  <si>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</si>
  <si>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</si>
  <si>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</si>
  <si>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</si>
  <si>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</si>
  <si>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</si>
  <si>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</si>
  <si>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</si>
  <si>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</si>
  <si>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</si>
  <si>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</si>
  <si>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</si>
  <si>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</si>
  <si>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</si>
  <si>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</si>
  <si>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</si>
  <si>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</si>
  <si>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</si>
  <si>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</si>
  <si>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</si>
  <si>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</si>
  <si>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</si>
  <si>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</si>
  <si>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</si>
  <si>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</si>
  <si>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</si>
  <si>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</si>
  <si>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</si>
  <si>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</si>
  <si>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</si>
  <si>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</si>
  <si>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</si>
  <si>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</si>
  <si>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</si>
  <si>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</si>
  <si>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</si>
  <si>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</si>
  <si>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</si>
  <si>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</si>
  <si>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</si>
  <si>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</si>
  <si>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</si>
  <si>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</si>
  <si>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</si>
  <si>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</si>
  <si>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</si>
  <si>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</si>
  <si>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</si>
  <si>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</si>
  <si>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</si>
  <si>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</si>
  <si>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</si>
  <si>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</si>
  <si>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</si>
  <si>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</si>
  <si>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</si>
  <si>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</si>
  <si>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</si>
  <si>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</si>
  <si>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</si>
  <si>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</si>
  <si>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</si>
  <si>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</si>
  <si>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</si>
  <si>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</si>
  <si>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</si>
  <si>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</si>
  <si>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</si>
  <si>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</si>
  <si>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</si>
  <si>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</si>
  <si>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</si>
  <si>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</si>
  <si>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</si>
  <si>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</si>
  <si>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</si>
  <si>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</si>
  <si>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</si>
  <si>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</si>
  <si>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</si>
  <si>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</si>
  <si>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</si>
  <si>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</si>
  <si>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</si>
  <si>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</si>
  <si>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</si>
  <si>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</si>
  <si>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</si>
  <si>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</si>
  <si>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</si>
  <si>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</si>
  <si>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</si>
  <si>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</si>
  <si>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</si>
  <si>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</si>
  <si>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</si>
  <si>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</si>
  <si>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</si>
  <si>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</si>
  <si>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</si>
  <si>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</si>
  <si>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</si>
  <si>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</si>
  <si>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</si>
  <si>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</si>
  <si>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</si>
  <si>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</si>
  <si>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</si>
  <si>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</si>
  <si>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</si>
  <si>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</si>
  <si>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</si>
  <si>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</si>
  <si>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</si>
  <si>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</si>
  <si>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</si>
  <si>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</si>
  <si>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</si>
  <si>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</si>
  <si>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</si>
  <si>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</si>
  <si>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</si>
  <si>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</si>
  <si>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</si>
  <si>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</si>
  <si>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</si>
  <si>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</si>
  <si>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</si>
  <si>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</si>
  <si>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</si>
  <si>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</si>
  <si>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</si>
  <si>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</si>
  <si>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</si>
  <si>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</si>
  <si>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</si>
  <si>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</si>
  <si>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</si>
  <si>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</si>
  <si>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</si>
  <si>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</si>
  <si>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</si>
  <si>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</si>
  <si>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</si>
  <si>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</si>
  <si>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</si>
  <si>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</si>
  <si>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</si>
  <si>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</si>
  <si>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</si>
  <si>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</si>
  <si>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</si>
  <si>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</si>
  <si>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</si>
  <si>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</si>
  <si>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</si>
  <si>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</si>
  <si>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</si>
  <si>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</si>
  <si>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</si>
  <si>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</si>
  <si>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</si>
  <si>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</si>
  <si>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</si>
  <si>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</si>
  <si>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</si>
  <si>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</si>
  <si>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</si>
  <si>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</si>
  <si>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</si>
  <si>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</si>
  <si>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</si>
  <si>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</si>
  <si>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</si>
  <si>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</si>
  <si>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</si>
  <si>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</si>
  <si>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</si>
  <si>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</si>
  <si>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</si>
  <si>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</si>
  <si>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</si>
  <si>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</si>
  <si>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</si>
  <si>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</si>
  <si>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</si>
  <si>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</si>
  <si>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</si>
  <si>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</si>
  <si>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</si>
  <si>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</si>
  <si>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</si>
  <si>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</si>
  <si>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</si>
  <si>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</si>
  <si>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</si>
  <si>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</si>
  <si>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</si>
  <si>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</si>
  <si>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</si>
  <si>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</si>
  <si>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</si>
  <si>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</si>
  <si>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</si>
  <si>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</si>
  <si>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</si>
  <si>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</si>
  <si>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</si>
  <si>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</si>
  <si>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</si>
  <si>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</si>
  <si>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</si>
  <si>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</si>
  <si>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</si>
  <si>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</si>
  <si>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</si>
  <si>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</si>
  <si>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</si>
  <si>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</si>
  <si>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</si>
  <si>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</si>
  <si>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</si>
  <si>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</si>
  <si>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</si>
  <si>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</si>
  <si>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</si>
  <si>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</si>
  <si>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</si>
  <si>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</si>
  <si>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</si>
  <si>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</si>
  <si>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</si>
  <si>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</si>
  <si>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</si>
  <si>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</si>
  <si>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</si>
  <si>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</si>
  <si>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</si>
  <si>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</si>
  <si>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</si>
  <si>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</si>
  <si>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</si>
  <si>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</si>
  <si>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</si>
  <si>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</si>
  <si>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</si>
  <si>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</si>
  <si>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</si>
  <si>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</si>
  <si>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</si>
  <si>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</si>
  <si>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</si>
  <si>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</si>
  <si>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</si>
  <si>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</si>
  <si>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</si>
  <si>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</si>
  <si>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</si>
  <si>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</si>
  <si>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</si>
  <si>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</si>
  <si>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</si>
  <si>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</si>
  <si>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</si>
  <si>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</si>
  <si>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</si>
  <si>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</si>
  <si>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</si>
  <si>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</si>
  <si>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</si>
  <si>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</si>
  <si>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</si>
  <si>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</si>
  <si>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</si>
  <si>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</si>
  <si>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</si>
  <si>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</si>
  <si>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</si>
  <si>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</si>
  <si>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</si>
  <si>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</si>
  <si>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</si>
  <si>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</si>
  <si>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</si>
  <si>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</si>
  <si>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</si>
  <si>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</si>
  <si>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</si>
  <si>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</si>
  <si>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</si>
  <si>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</si>
  <si>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</si>
  <si>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</si>
  <si>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</si>
  <si>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</si>
  <si>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</si>
  <si>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</si>
  <si>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</si>
  <si>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</si>
  <si>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</si>
  <si>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</si>
  <si>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</si>
  <si>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</si>
  <si>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</si>
  <si>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</si>
  <si>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</si>
  <si>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</si>
  <si>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</si>
  <si>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</si>
  <si>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</si>
  <si>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</si>
  <si>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</si>
  <si>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</si>
  <si>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</si>
  <si>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</si>
  <si>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</si>
  <si>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</si>
  <si>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</si>
  <si>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</si>
  <si>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</si>
  <si>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</si>
  <si>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</si>
  <si>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</si>
  <si>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</si>
  <si>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</si>
  <si>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</si>
  <si>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</si>
  <si>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</si>
  <si>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</si>
  <si>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</si>
  <si>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</si>
  <si>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</si>
  <si>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</si>
  <si>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</si>
  <si>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</si>
  <si>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</si>
  <si>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</si>
  <si>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</si>
  <si>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</si>
  <si>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</si>
  <si>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</si>
  <si>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</si>
  <si>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</si>
  <si>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</si>
  <si>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</si>
  <si>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</si>
  <si>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</si>
  <si>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</si>
  <si>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</si>
  <si>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</si>
  <si>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</si>
  <si>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</si>
  <si>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</si>
  <si>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</si>
  <si>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</si>
  <si>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</si>
  <si>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</si>
  <si>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</si>
  <si>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</si>
  <si>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</si>
  <si>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</si>
  <si>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</si>
  <si>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</si>
  <si>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</si>
  <si>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</si>
  <si>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</si>
  <si>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</si>
  <si>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</si>
  <si>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</si>
  <si>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</si>
  <si>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</si>
  <si>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</si>
  <si>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</si>
  <si>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</si>
  <si>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</si>
  <si>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</si>
  <si>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</si>
  <si>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</si>
  <si>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</si>
  <si>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</si>
  <si>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</si>
  <si>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</si>
  <si>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</si>
  <si>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</si>
  <si>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</si>
  <si>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</si>
  <si>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</si>
  <si>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</si>
  <si>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</si>
  <si>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</si>
  <si>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</si>
  <si>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</si>
  <si>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</si>
  <si>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</si>
  <si>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</si>
  <si>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</si>
  <si>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</si>
  <si>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</si>
  <si>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</si>
  <si>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</si>
  <si>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</si>
  <si>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</si>
  <si>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</si>
  <si>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</si>
  <si>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</si>
  <si>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</si>
  <si>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</si>
  <si>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</si>
  <si>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</si>
  <si>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</si>
  <si>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</si>
  <si>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</si>
  <si>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</si>
  <si>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</si>
  <si>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</si>
  <si>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</si>
  <si>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</si>
  <si>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</si>
  <si>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</si>
  <si>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</si>
  <si>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</si>
  <si>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</si>
  <si>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</si>
  <si>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</si>
  <si>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</si>
  <si>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</si>
  <si>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</si>
  <si>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</si>
  <si>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</si>
  <si>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</si>
  <si>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</si>
  <si>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</si>
  <si>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</si>
  <si>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</si>
  <si>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</si>
  <si>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</si>
  <si>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</si>
  <si>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</si>
  <si>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</si>
  <si>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</si>
  <si>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</si>
  <si>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</si>
  <si>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</si>
  <si>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</si>
  <si>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</si>
  <si>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</si>
  <si>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</si>
  <si>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</si>
  <si>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</si>
  <si>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</si>
  <si>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</si>
  <si>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</si>
  <si>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</si>
  <si>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</si>
  <si>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</si>
  <si>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</si>
  <si>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</si>
  <si>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</si>
  <si>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</si>
  <si>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</si>
  <si>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</si>
  <si>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</si>
  <si>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</si>
  <si>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</si>
  <si>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</si>
  <si>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</si>
  <si>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</si>
  <si>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</si>
  <si>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</si>
  <si>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</si>
  <si>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</si>
  <si>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</si>
  <si>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</si>
  <si>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</si>
  <si>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</si>
  <si>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</si>
  <si>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</si>
  <si>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</si>
  <si>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</si>
  <si>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</si>
  <si>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</si>
  <si>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</si>
  <si>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</si>
  <si>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</si>
  <si>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</si>
  <si>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</si>
  <si>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</si>
  <si>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</si>
  <si>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</si>
  <si>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</si>
  <si>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</si>
  <si>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</si>
  <si>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</si>
  <si>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</si>
  <si>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</si>
  <si>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</si>
  <si>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</si>
  <si>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</si>
  <si>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</si>
  <si>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</si>
  <si>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</si>
  <si>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</si>
  <si>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</si>
  <si>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</si>
  <si>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</si>
  <si>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</si>
  <si>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</si>
  <si>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</si>
  <si>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</si>
  <si>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</si>
  <si>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</si>
  <si>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</si>
  <si>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</si>
  <si>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</si>
  <si>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</si>
  <si>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</si>
  <si>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</si>
  <si>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</si>
  <si>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</si>
  <si>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</si>
  <si>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</si>
  <si>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</si>
  <si>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</si>
  <si>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</si>
  <si>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</si>
  <si>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</si>
  <si>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</si>
  <si>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</si>
  <si>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</si>
  <si>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</si>
  <si>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</si>
  <si>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</si>
  <si>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</si>
  <si>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</si>
  <si>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</si>
  <si>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</si>
  <si>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</si>
  <si>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</si>
  <si>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</si>
  <si>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</si>
  <si>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</si>
  <si>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</si>
  <si>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</si>
  <si>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</si>
  <si>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</si>
  <si>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</si>
  <si>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</si>
  <si>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</si>
  <si>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</si>
  <si>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</si>
  <si>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</si>
  <si>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</si>
  <si>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</si>
  <si>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</si>
  <si>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</si>
  <si>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</si>
  <si>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</si>
  <si>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</si>
  <si>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</si>
  <si>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</si>
  <si>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</si>
  <si>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</si>
  <si>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</si>
  <si>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</si>
  <si>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</si>
  <si>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</si>
  <si>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</si>
  <si>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</si>
  <si>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</si>
  <si>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</si>
  <si>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</si>
  <si>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</si>
  <si>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</si>
  <si>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</si>
  <si>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</si>
  <si>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</si>
  <si>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</si>
  <si>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</si>
  <si>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</si>
  <si>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</si>
  <si>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</si>
  <si>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</si>
  <si>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</si>
  <si>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</si>
  <si>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</si>
  <si>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</si>
  <si>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</si>
  <si>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</si>
  <si>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</si>
  <si>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</si>
  <si>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</si>
  <si>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</si>
  <si>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</si>
  <si>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</si>
  <si>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</si>
  <si>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</si>
  <si>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</si>
  <si>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</si>
  <si>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</si>
  <si>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</si>
  <si>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</si>
  <si>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</si>
  <si>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</si>
  <si>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</si>
  <si>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</si>
  <si>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</si>
  <si>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</si>
  <si>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</si>
  <si>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</si>
  <si>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</si>
  <si>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</si>
  <si>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</si>
  <si>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</si>
  <si>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</si>
  <si>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</si>
  <si>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</si>
  <si>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</si>
  <si>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</si>
  <si>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</si>
  <si>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</si>
  <si>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</si>
  <si>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</si>
  <si>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</si>
  <si>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</si>
  <si>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</si>
  <si>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</si>
  <si>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</si>
  <si>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</si>
  <si>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</si>
  <si>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</si>
  <si>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</si>
  <si>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</si>
  <si>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</si>
  <si>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</si>
  <si>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</si>
  <si>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</si>
  <si>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</si>
  <si>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</si>
  <si>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</si>
  <si>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</si>
  <si>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</si>
  <si>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</si>
  <si>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</si>
  <si>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</si>
  <si>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</si>
  <si>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</si>
  <si>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</si>
  <si>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</si>
  <si>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</si>
  <si>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</si>
  <si>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</si>
  <si>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</si>
  <si>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</si>
  <si>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</si>
  <si>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</si>
  <si>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</si>
  <si>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</si>
  <si>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</si>
  <si>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</si>
  <si>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</si>
  <si>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</si>
  <si>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</si>
  <si>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</si>
  <si>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</si>
  <si>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</si>
  <si>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</si>
  <si>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</si>
  <si>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</si>
  <si>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</si>
  <si>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</si>
  <si>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</si>
  <si>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</si>
  <si>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</si>
  <si>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</si>
  <si>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</si>
  <si>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</si>
  <si>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</si>
  <si>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</si>
  <si>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</si>
  <si>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</si>
  <si>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</si>
  <si>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</si>
  <si>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</si>
  <si>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</si>
  <si>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</si>
  <si>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</si>
  <si>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</si>
  <si>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</si>
  <si>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</si>
  <si>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</si>
  <si>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</si>
  <si>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</si>
  <si>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</si>
  <si>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</si>
  <si>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</si>
  <si>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</si>
  <si>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</si>
  <si>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</si>
  <si>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</si>
  <si>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</si>
  <si>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</si>
  <si>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</si>
  <si>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</si>
  <si>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</si>
  <si>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</si>
  <si>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</si>
  <si>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</si>
  <si>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</si>
  <si>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</si>
  <si>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</si>
  <si>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</si>
  <si>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</si>
  <si>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</si>
  <si>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</si>
  <si>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</si>
  <si>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</si>
  <si>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</si>
  <si>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</si>
  <si>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</si>
  <si>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</si>
  <si>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</si>
  <si>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</si>
  <si>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</si>
  <si>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</si>
  <si>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</si>
  <si>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</si>
  <si>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</si>
  <si>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</si>
  <si>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</si>
  <si>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</si>
  <si>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</si>
  <si>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</si>
  <si>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</si>
  <si>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</si>
  <si>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</si>
  <si>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</si>
  <si>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</si>
  <si>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</si>
  <si>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</si>
  <si>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</si>
  <si>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</si>
  <si>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</si>
  <si>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</si>
  <si>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</si>
  <si>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</si>
  <si>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</si>
  <si>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</si>
  <si>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</si>
  <si>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</si>
  <si>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</si>
  <si>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</si>
  <si>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</si>
  <si>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</si>
  <si>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</si>
  <si>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</si>
  <si>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</si>
  <si>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</si>
  <si>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</si>
  <si>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</si>
  <si>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</si>
  <si>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</si>
  <si>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</si>
  <si>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</si>
  <si>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</si>
  <si>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</si>
  <si>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</si>
  <si>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</si>
  <si>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</si>
  <si>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</si>
  <si>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</si>
  <si>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</si>
  <si>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</si>
  <si>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</si>
  <si>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</si>
  <si>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</si>
  <si>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</si>
  <si>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</si>
  <si>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</si>
  <si>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</si>
  <si>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</si>
  <si>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</si>
  <si>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</si>
  <si>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</si>
  <si>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</si>
  <si>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</si>
  <si>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</si>
  <si>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</si>
  <si>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</si>
  <si>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</si>
  <si>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</si>
  <si>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</si>
  <si>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</si>
  <si>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</si>
  <si>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</si>
  <si>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</si>
  <si>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</si>
  <si>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</si>
  <si>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</si>
  <si>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</si>
  <si>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</si>
  <si>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</si>
  <si>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</si>
  <si>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</si>
  <si>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</si>
  <si>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</si>
  <si>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</si>
  <si>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</si>
  <si>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</si>
  <si>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</si>
  <si>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</si>
  <si>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</si>
  <si>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</si>
  <si>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</si>
  <si>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</si>
  <si>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</si>
  <si>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</si>
  <si>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</si>
  <si>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</si>
  <si>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</si>
  <si>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</si>
  <si>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</si>
  <si>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</si>
  <si>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</si>
  <si>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</si>
  <si>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</si>
  <si>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</si>
  <si>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</si>
  <si>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</si>
  <si>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</si>
  <si>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</si>
  <si>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</si>
  <si>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</si>
  <si>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</si>
  <si>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</si>
  <si>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</si>
  <si>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</si>
  <si>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</si>
  <si>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</si>
  <si>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</si>
  <si>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</si>
  <si>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</si>
  <si>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</si>
  <si>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</si>
  <si>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</si>
  <si>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</si>
  <si>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</si>
  <si>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</si>
  <si>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</si>
  <si>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</si>
  <si>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</si>
  <si>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</si>
  <si>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</si>
  <si>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</si>
  <si>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</si>
  <si>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</si>
  <si>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</si>
  <si>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</si>
  <si>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</si>
  <si>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</si>
  <si>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</si>
  <si>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</si>
  <si>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</si>
  <si>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</si>
  <si>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</si>
  <si>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</si>
  <si>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</si>
  <si>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</si>
  <si>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</si>
  <si>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</si>
  <si>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</si>
  <si>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</si>
  <si>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</si>
  <si>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</si>
  <si>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</si>
  <si>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</si>
  <si>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</si>
  <si>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</si>
  <si>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</si>
  <si>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</si>
  <si>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</si>
  <si>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</si>
  <si>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</si>
  <si>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</si>
  <si>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</si>
  <si>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</si>
  <si>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</si>
  <si>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</si>
  <si>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</si>
  <si>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</si>
  <si>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</si>
  <si>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</si>
  <si>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</si>
  <si>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</si>
  <si>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</si>
  <si>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</si>
  <si>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</si>
  <si>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</si>
  <si>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</si>
  <si>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</si>
  <si>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</si>
  <si>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</si>
  <si>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</si>
  <si>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</si>
  <si>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</si>
  <si>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</si>
  <si>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</si>
  <si>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</si>
  <si>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</si>
  <si>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</si>
  <si>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</si>
  <si>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</si>
  <si>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</si>
  <si>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</si>
  <si>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</si>
  <si>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</si>
  <si>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</si>
  <si>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</si>
  <si>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</si>
  <si>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</si>
  <si>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</si>
  <si>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</si>
  <si>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</si>
  <si>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</si>
  <si>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</si>
  <si>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</si>
  <si>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</si>
  <si>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</si>
  <si>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</si>
  <si>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</si>
  <si>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</si>
  <si>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</si>
  <si>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</si>
  <si>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</si>
  <si>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</si>
  <si>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</si>
  <si>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</si>
  <si>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</si>
  <si>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</si>
  <si>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</si>
  <si>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</si>
  <si>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</si>
  <si>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</si>
  <si>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</si>
  <si>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</si>
  <si>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</si>
  <si>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</si>
  <si>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</si>
  <si>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</si>
  <si>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</si>
  <si>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</si>
  <si>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</si>
  <si>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</si>
  <si>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</si>
  <si>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</si>
  <si>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</si>
  <si>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</si>
  <si>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</si>
  <si>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</si>
  <si>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</si>
  <si>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</si>
  <si>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</si>
  <si>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</si>
  <si>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</si>
  <si>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</si>
  <si>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</si>
  <si>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</si>
  <si>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</si>
  <si>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</si>
  <si>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</si>
  <si>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</si>
  <si>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</si>
  <si>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</si>
  <si>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</si>
  <si>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</si>
  <si>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</si>
  <si>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</si>
  <si>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</si>
  <si>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</si>
  <si>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</si>
  <si>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</si>
  <si>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</si>
  <si>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</si>
  <si>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</si>
  <si>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</si>
  <si>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</si>
  <si>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</si>
  <si>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</si>
  <si>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</si>
  <si>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</si>
  <si>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</si>
  <si>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</si>
  <si>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</si>
  <si>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</si>
  <si>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</si>
  <si>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</si>
  <si>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</si>
  <si>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</si>
  <si>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</si>
  <si>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</si>
  <si>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</si>
  <si>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</si>
  <si>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</si>
  <si>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</si>
  <si>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</si>
  <si>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</si>
  <si>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</si>
  <si>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</si>
  <si>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</si>
  <si>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</si>
  <si>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</si>
  <si>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</si>
  <si>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</si>
  <si>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</si>
  <si>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</si>
  <si>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</si>
  <si>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</si>
  <si>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</si>
  <si>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</si>
  <si>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</si>
  <si>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</si>
  <si>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</si>
  <si>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</si>
  <si>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</si>
  <si>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</si>
  <si>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</si>
  <si>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</si>
  <si>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</si>
  <si>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</si>
  <si>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</si>
  <si>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</si>
  <si>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</si>
  <si>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</si>
  <si>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</si>
  <si>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</si>
  <si>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</si>
  <si>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</si>
  <si>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</si>
  <si>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</si>
  <si>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</si>
  <si>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</si>
  <si>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</si>
  <si>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</si>
  <si>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</si>
  <si>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</si>
  <si>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</si>
  <si>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</si>
  <si>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</si>
  <si>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</si>
  <si>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</si>
  <si>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</si>
  <si>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</si>
  <si>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</si>
  <si>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</si>
  <si>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</si>
  <si>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</si>
  <si>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</si>
  <si>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</si>
  <si>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</si>
  <si>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</si>
  <si>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</si>
  <si>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</si>
  <si>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</si>
  <si>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</si>
  <si>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</si>
  <si>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</si>
  <si>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</si>
  <si>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</si>
  <si>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</si>
  <si>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</si>
  <si>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</si>
  <si>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</si>
  <si>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</si>
  <si>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</si>
  <si>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</si>
  <si>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</si>
  <si>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</si>
  <si>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</si>
  <si>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</si>
  <si>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</si>
  <si>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</si>
  <si>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</si>
  <si>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</si>
  <si>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</si>
  <si>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</si>
  <si>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</si>
  <si>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</si>
  <si>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</si>
  <si>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</si>
  <si>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</si>
  <si>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</si>
  <si>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</si>
  <si>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</si>
  <si>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</si>
  <si>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</si>
  <si>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</si>
  <si>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</si>
  <si>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</si>
  <si>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</si>
  <si>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</si>
  <si>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</si>
  <si>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</si>
  <si>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</si>
  <si>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</si>
  <si>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</si>
  <si>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</si>
  <si>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</si>
  <si>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</si>
  <si>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</si>
  <si>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</si>
  <si>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</si>
  <si>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</si>
  <si>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</si>
  <si>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</si>
  <si>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</si>
  <si>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</si>
  <si>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</si>
  <si>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</si>
  <si>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</si>
  <si>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</si>
  <si>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</si>
  <si>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</si>
  <si>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</si>
  <si>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</si>
  <si>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</si>
  <si>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</si>
  <si>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</si>
  <si>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</si>
  <si>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</si>
  <si>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</si>
  <si>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</si>
  <si>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</si>
  <si>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</si>
  <si>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</si>
  <si>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</si>
  <si>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</si>
  <si>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</si>
  <si>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</si>
  <si>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</si>
  <si>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</si>
  <si>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</si>
  <si>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</si>
  <si>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</si>
  <si>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</si>
  <si>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</si>
  <si>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</si>
  <si>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</si>
  <si>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</si>
  <si>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</si>
  <si>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</si>
  <si>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</si>
  <si>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</si>
  <si>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</si>
  <si>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</si>
  <si>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</si>
  <si>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</si>
  <si>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</si>
  <si>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</si>
  <si>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</si>
  <si>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</si>
  <si>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</si>
  <si>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</si>
  <si>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</si>
  <si>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</si>
  <si>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</si>
  <si>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</si>
  <si>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</si>
  <si>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</si>
  <si>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</si>
  <si>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</si>
  <si>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</si>
  <si>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</si>
  <si>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</si>
  <si>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</si>
  <si>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</si>
  <si>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</si>
  <si>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</si>
  <si>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</si>
  <si>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</si>
  <si>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</si>
  <si>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</si>
  <si>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</si>
  <si>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</si>
  <si>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</si>
  <si>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</si>
  <si>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</si>
  <si>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</si>
  <si>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</si>
  <si>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</si>
  <si>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</si>
  <si>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</si>
  <si>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</si>
  <si>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</si>
  <si>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</si>
  <si>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</si>
  <si>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</si>
  <si>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</si>
  <si>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</si>
  <si>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</si>
  <si>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</si>
  <si>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</si>
  <si>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</si>
  <si>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</si>
  <si>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</si>
  <si>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</si>
  <si>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</si>
  <si>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</si>
  <si>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</si>
  <si>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</si>
  <si>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</si>
  <si>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</si>
  <si>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</si>
  <si>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</si>
  <si>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</si>
  <si>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</si>
  <si>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</si>
  <si>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</si>
  <si>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</si>
  <si>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</si>
  <si>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</si>
  <si>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</si>
  <si>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</si>
  <si>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</si>
  <si>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</si>
  <si>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</si>
  <si>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</si>
  <si>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</si>
  <si>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</si>
  <si>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</si>
  <si>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</si>
  <si>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</si>
  <si>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</si>
  <si>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</si>
  <si>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</si>
  <si>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</si>
  <si>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</si>
  <si>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</si>
  <si>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</si>
  <si>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</si>
  <si>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</si>
  <si>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</si>
  <si>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</si>
  <si>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</si>
  <si>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</si>
  <si>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</si>
  <si>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</si>
  <si>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</si>
  <si>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</si>
  <si>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</si>
  <si>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</si>
  <si>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</si>
  <si>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</si>
  <si>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</si>
  <si>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</si>
  <si>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</si>
  <si>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</si>
  <si>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</si>
  <si>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</si>
  <si>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</si>
  <si>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</si>
  <si>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</si>
  <si>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</si>
  <si>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</si>
  <si>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</si>
  <si>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</si>
  <si>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</si>
  <si>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</si>
  <si>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</si>
  <si>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</si>
  <si>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</si>
  <si>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</si>
  <si>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</si>
  <si>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</si>
  <si>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</si>
  <si>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</si>
  <si>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</si>
  <si>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</si>
  <si>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</si>
  <si>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</si>
  <si>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</si>
  <si>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</si>
  <si>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</si>
  <si>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</si>
  <si>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</si>
  <si>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</si>
  <si>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</si>
  <si>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</si>
  <si>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</si>
  <si>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</si>
  <si>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</si>
  <si>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</si>
  <si>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</si>
  <si>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</si>
  <si>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</si>
  <si>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</si>
  <si>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</si>
  <si>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</si>
  <si>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</si>
  <si>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</si>
  <si>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</si>
  <si>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</si>
  <si>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</si>
  <si>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</si>
  <si>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</si>
  <si>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</si>
  <si>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</si>
  <si>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</si>
  <si>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</si>
  <si>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</si>
  <si>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</si>
  <si>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</si>
  <si>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</si>
  <si>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</si>
  <si>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</si>
  <si>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</si>
  <si>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</si>
  <si>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</si>
  <si>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</si>
  <si>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</si>
  <si>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</si>
  <si>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</si>
  <si>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</si>
  <si>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</si>
  <si>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</si>
  <si>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</si>
  <si>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</si>
  <si>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</si>
  <si>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</si>
  <si>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</si>
  <si>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</si>
  <si>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</si>
  <si>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</si>
  <si>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</si>
  <si>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</si>
  <si>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</si>
  <si>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</si>
  <si>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</si>
  <si>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</si>
  <si>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</si>
  <si>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</si>
  <si>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</si>
  <si>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</si>
  <si>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</si>
  <si>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</si>
  <si>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</si>
  <si>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</si>
  <si>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</si>
  <si>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</si>
  <si>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</si>
  <si>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</si>
  <si>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</si>
  <si>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</si>
  <si>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</si>
  <si>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</si>
  <si>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</si>
  <si>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</si>
  <si>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</si>
  <si>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</si>
  <si>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</si>
  <si>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</si>
  <si>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</si>
  <si>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</si>
  <si>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</si>
  <si>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</si>
  <si>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</si>
  <si>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</si>
  <si>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</si>
  <si>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</si>
  <si>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</si>
  <si>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</si>
  <si>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</si>
  <si>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</si>
  <si>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</si>
  <si>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</si>
  <si>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</si>
  <si>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</si>
  <si>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</si>
  <si>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</si>
  <si>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</si>
  <si>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</si>
  <si>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</si>
  <si>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</si>
  <si>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</si>
  <si>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</si>
  <si>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</si>
  <si>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</si>
  <si>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</si>
  <si>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</si>
  <si>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</si>
  <si>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</si>
  <si>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</si>
  <si>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</si>
  <si>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</si>
  <si>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</si>
  <si>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</si>
  <si>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</si>
  <si>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</si>
  <si>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</si>
  <si>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</si>
  <si>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</si>
  <si>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</si>
  <si>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</si>
  <si>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</si>
  <si>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</si>
  <si>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</si>
  <si>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</si>
  <si>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</si>
  <si>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</si>
  <si>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</si>
  <si>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</si>
  <si>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</si>
  <si>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</si>
  <si>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</si>
  <si>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</si>
  <si>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</si>
  <si>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</si>
  <si>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</si>
  <si>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</si>
  <si>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</si>
  <si>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</si>
  <si>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</si>
  <si>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</si>
  <si>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</si>
  <si>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</si>
  <si>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</si>
  <si>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</si>
  <si>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</si>
  <si>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</si>
  <si>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</si>
  <si>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</si>
  <si>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</si>
  <si>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</si>
  <si>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</si>
  <si>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</si>
  <si>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</si>
  <si>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</si>
  <si>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</si>
  <si>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</si>
  <si>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</si>
  <si>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</si>
  <si>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</si>
  <si>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</si>
  <si>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</si>
  <si>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</si>
  <si>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</si>
  <si>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</si>
  <si>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</si>
  <si>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</si>
  <si>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</si>
  <si>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</si>
  <si>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</si>
  <si>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</si>
  <si>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</si>
  <si>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</si>
  <si>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</si>
  <si>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</si>
  <si>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</si>
  <si>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</si>
  <si>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</si>
  <si>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</si>
  <si>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</si>
  <si>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</si>
  <si>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</si>
  <si>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</si>
  <si>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</si>
  <si>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</si>
  <si>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</si>
  <si>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</si>
  <si>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</si>
  <si>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</si>
  <si>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</si>
  <si>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</si>
  <si>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</si>
  <si>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</si>
  <si>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</si>
  <si>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</si>
  <si>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</si>
  <si>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</si>
  <si>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</si>
  <si>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</si>
  <si>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</si>
  <si>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</si>
  <si>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</si>
  <si>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</si>
  <si>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</si>
  <si>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</si>
  <si>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</si>
  <si>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</si>
  <si>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</si>
  <si>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</si>
  <si>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</si>
  <si>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</si>
  <si>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</si>
  <si>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</si>
  <si>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</si>
  <si>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</si>
  <si>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</si>
  <si>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</si>
  <si>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</si>
  <si>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</si>
  <si>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</si>
  <si>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</si>
  <si>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</si>
  <si>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</si>
  <si>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</si>
  <si>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</si>
  <si>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</si>
  <si>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</si>
  <si>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</si>
  <si>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</si>
  <si>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</si>
  <si>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</si>
  <si>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</si>
  <si>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</si>
  <si>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</si>
  <si>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</si>
  <si>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</si>
  <si>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</si>
  <si>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</si>
  <si>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</si>
  <si>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</si>
  <si>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</si>
  <si>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</si>
  <si>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</si>
  <si>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</si>
  <si>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</si>
  <si>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</si>
  <si>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</si>
  <si>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</si>
  <si>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</si>
  <si>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</si>
  <si>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</si>
  <si>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</si>
  <si>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</si>
  <si>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</si>
  <si>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</si>
  <si>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</si>
  <si>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</si>
  <si>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</si>
  <si>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</si>
  <si>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</si>
  <si>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</si>
  <si>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</si>
  <si>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</si>
  <si>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</si>
  <si>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</si>
  <si>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</si>
  <si>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</si>
  <si>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</si>
  <si>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</si>
  <si>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</si>
  <si>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</si>
  <si>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</si>
  <si>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</si>
  <si>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</si>
  <si>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</si>
  <si>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</si>
  <si>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</si>
  <si>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</si>
  <si>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</si>
  <si>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</si>
  <si>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</si>
  <si>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</si>
  <si>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</si>
  <si>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</si>
  <si>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</si>
  <si>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</si>
  <si>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</si>
  <si>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</si>
  <si>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</si>
  <si>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</si>
  <si>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</si>
  <si>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</si>
  <si>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</si>
  <si>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</si>
  <si>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</si>
  <si>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</si>
  <si>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</si>
  <si>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</si>
  <si>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</si>
  <si>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</si>
  <si>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</si>
  <si>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</si>
  <si>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</si>
  <si>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</si>
  <si>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</si>
  <si>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</si>
  <si>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</si>
  <si>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</si>
  <si>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</si>
  <si>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</si>
  <si>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</si>
  <si>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</si>
  <si>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</si>
  <si>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</si>
  <si>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</si>
  <si>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</si>
  <si>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</si>
  <si>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</si>
  <si>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</si>
  <si>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</si>
  <si>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</si>
  <si>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</si>
  <si>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</si>
  <si>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</si>
  <si>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</si>
  <si>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</si>
  <si>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</si>
  <si>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</si>
  <si>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</si>
  <si>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</si>
  <si>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</si>
  <si>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</si>
  <si>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</si>
  <si>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</si>
  <si>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</si>
  <si>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</si>
  <si>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</si>
  <si>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</si>
  <si>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</si>
  <si>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</si>
  <si>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</si>
  <si>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</si>
  <si>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</si>
  <si>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</si>
  <si>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</si>
  <si>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</si>
  <si>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</si>
  <si>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</si>
  <si>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</si>
  <si>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</si>
  <si>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</si>
  <si>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</si>
  <si>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</si>
  <si>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</si>
  <si>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</si>
  <si>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</si>
  <si>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</si>
  <si>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</si>
  <si>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</si>
  <si>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</si>
  <si>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</si>
  <si>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</si>
  <si>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</si>
  <si>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</si>
  <si>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</si>
  <si>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</si>
  <si>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</si>
  <si>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</si>
  <si>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</si>
  <si>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</si>
  <si>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</si>
  <si>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</si>
  <si>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</si>
  <si>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</si>
  <si>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</si>
  <si>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</si>
  <si>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</si>
  <si>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</si>
  <si>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</si>
  <si>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</si>
  <si>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</si>
  <si>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</si>
  <si>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</si>
  <si>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</si>
  <si>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</si>
  <si>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</si>
  <si>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</si>
  <si>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</si>
  <si>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</si>
  <si>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</si>
  <si>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</si>
  <si>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</si>
  <si>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</si>
  <si>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</si>
  <si>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</si>
  <si>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</si>
  <si>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</si>
  <si>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</si>
  <si>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</si>
  <si>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</si>
  <si>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</si>
  <si>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</si>
  <si>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</si>
  <si>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</si>
  <si>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</si>
  <si>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</si>
  <si>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</si>
  <si>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</si>
  <si>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</si>
  <si>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</si>
  <si>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</si>
  <si>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</si>
  <si>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</si>
  <si>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</si>
  <si>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</si>
  <si>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</si>
  <si>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</si>
  <si>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</si>
  <si>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</si>
  <si>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</si>
  <si>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</si>
  <si>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</si>
  <si>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</si>
  <si>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</si>
  <si>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</si>
  <si>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</si>
  <si>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</si>
  <si>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</si>
  <si>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</si>
  <si>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</si>
  <si>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</si>
  <si>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</si>
  <si>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</si>
  <si>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</si>
  <si>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</si>
  <si>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</si>
  <si>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</si>
  <si>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</si>
  <si>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</si>
  <si>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</si>
  <si>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</si>
  <si>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</si>
  <si>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</si>
  <si>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</si>
  <si>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</si>
  <si>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</si>
  <si>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</si>
  <si>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</si>
  <si>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</si>
  <si>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</si>
  <si>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</si>
  <si>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</si>
  <si>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</si>
  <si>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</si>
  <si>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</si>
  <si>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</si>
  <si>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</si>
  <si>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</si>
  <si>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</si>
  <si>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</si>
  <si>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</si>
  <si>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</si>
  <si>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</si>
  <si>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</si>
  <si>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</si>
  <si>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</si>
  <si>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</si>
  <si>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</si>
  <si>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</si>
  <si>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</si>
  <si>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</si>
  <si>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</si>
  <si>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</si>
  <si>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</si>
  <si>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</si>
  <si>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</si>
  <si>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</si>
  <si>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</si>
  <si>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</si>
  <si>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</si>
  <si>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</si>
  <si>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</si>
  <si>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</si>
  <si>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</si>
  <si>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</si>
  <si>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</si>
  <si>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</si>
  <si>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</si>
  <si>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</si>
  <si>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</si>
  <si>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</si>
  <si>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</si>
  <si>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</si>
  <si>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</si>
  <si>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</si>
  <si>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</si>
  <si>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</si>
  <si>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</si>
  <si>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</si>
  <si>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</si>
  <si>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</si>
  <si>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</si>
  <si>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</si>
  <si>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</si>
  <si>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</si>
  <si>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</si>
  <si>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</si>
  <si>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</si>
  <si>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</si>
  <si>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</si>
  <si>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</si>
  <si>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</si>
  <si>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</si>
  <si>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</si>
  <si>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</si>
  <si>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</si>
  <si>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</si>
  <si>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</si>
  <si>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</si>
  <si>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</si>
  <si>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</si>
  <si>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</si>
  <si>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</si>
  <si>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</si>
  <si>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</si>
  <si>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</si>
  <si>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</si>
  <si>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</si>
  <si>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</si>
  <si>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</si>
  <si>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</si>
  <si>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</si>
  <si>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</si>
  <si>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</si>
  <si>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</si>
  <si>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</si>
  <si>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</si>
  <si>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</si>
  <si>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</si>
  <si>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</si>
  <si>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</si>
  <si>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</si>
  <si>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</si>
  <si>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</si>
  <si>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</si>
  <si>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</si>
  <si>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</si>
  <si>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</si>
  <si>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</si>
  <si>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</si>
  <si>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</si>
  <si>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</si>
  <si>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</si>
  <si>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</si>
  <si>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</si>
  <si>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</si>
  <si>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</si>
  <si>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</si>
  <si>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</si>
  <si>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</si>
  <si>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</si>
  <si>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</si>
  <si>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</si>
  <si>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</si>
  <si>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</si>
  <si>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</si>
  <si>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</si>
  <si>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</si>
  <si>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</si>
  <si>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</si>
  <si>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</si>
  <si>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</si>
  <si>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</si>
  <si>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</si>
  <si>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</si>
  <si>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</si>
  <si>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</si>
  <si>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</si>
  <si>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</si>
  <si>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</si>
  <si>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</si>
  <si>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</si>
  <si>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</si>
  <si>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</si>
  <si>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</si>
  <si>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</si>
  <si>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</si>
  <si>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</si>
  <si>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</si>
  <si>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</si>
  <si>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</si>
  <si>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</si>
  <si>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</si>
  <si>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</si>
  <si>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</si>
  <si>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</si>
  <si>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</si>
  <si>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</si>
  <si>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</si>
  <si>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</si>
  <si>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</si>
  <si>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</si>
  <si>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</si>
  <si>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</si>
  <si>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</si>
  <si>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</si>
  <si>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</si>
  <si>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</si>
  <si>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</si>
  <si>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</si>
  <si>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</si>
  <si>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</si>
  <si>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</si>
  <si>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</si>
  <si>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</si>
  <si>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</si>
  <si>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</si>
  <si>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</si>
  <si>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</si>
  <si>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</si>
  <si>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</si>
  <si>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</si>
  <si>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</si>
  <si>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</si>
  <si>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</si>
  <si>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</si>
  <si>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</si>
  <si>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</si>
  <si>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</si>
  <si>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</si>
  <si>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</si>
  <si>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</si>
  <si>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</si>
  <si>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</si>
  <si>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</si>
  <si>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</si>
  <si>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</si>
  <si>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</si>
  <si>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</si>
  <si>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</si>
  <si>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</si>
  <si>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</si>
  <si>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</si>
  <si>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</si>
  <si>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</si>
  <si>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</si>
  <si>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</si>
  <si>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</si>
  <si>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</si>
  <si>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</si>
  <si>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</si>
  <si>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</si>
  <si>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</si>
  <si>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</si>
  <si>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</si>
  <si>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</si>
  <si>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</si>
  <si>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</si>
  <si>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</si>
  <si>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</si>
  <si>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</si>
  <si>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</si>
  <si>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</si>
  <si>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</si>
  <si>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</si>
  <si>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</si>
  <si>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</si>
  <si>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</si>
  <si>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</si>
  <si>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</si>
  <si>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</si>
  <si>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</si>
  <si>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</si>
  <si>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</si>
  <si>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</si>
  <si>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</si>
  <si>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</si>
  <si>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</si>
  <si>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</si>
  <si>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</si>
  <si>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</si>
  <si>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</si>
  <si>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</si>
  <si>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</si>
  <si>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</si>
  <si>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</si>
  <si>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</si>
  <si>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</si>
  <si>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</si>
  <si>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</si>
  <si>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</si>
  <si>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</si>
  <si>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</si>
  <si>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</si>
  <si>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</si>
  <si>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</si>
  <si>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</si>
  <si>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</si>
  <si>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</si>
  <si>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</si>
  <si>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</si>
  <si>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</si>
  <si>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</si>
  <si>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</si>
  <si>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</si>
  <si>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</si>
  <si>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</si>
  <si>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</si>
  <si>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</si>
  <si>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</si>
  <si>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</si>
  <si>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</si>
  <si>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</si>
  <si>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</si>
  <si>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</si>
  <si>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</si>
  <si>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</si>
  <si>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</si>
  <si>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</si>
  <si>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</si>
  <si>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</si>
  <si>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</si>
  <si>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</si>
  <si>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</si>
  <si>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</si>
  <si>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</si>
  <si>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</si>
  <si>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</si>
  <si>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</si>
  <si>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</si>
  <si>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</si>
  <si>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</si>
  <si>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</si>
  <si>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</si>
  <si>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</si>
  <si>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</si>
  <si>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</si>
  <si>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</si>
  <si>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</si>
  <si>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</si>
  <si>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</si>
  <si>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</si>
  <si>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</si>
  <si>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</si>
  <si>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</si>
  <si>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</si>
  <si>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</si>
  <si>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</si>
  <si>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</si>
  <si>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</si>
  <si>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</si>
  <si>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</si>
  <si>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</si>
  <si>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</si>
  <si>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</si>
  <si>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</si>
  <si>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</si>
  <si>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</si>
  <si>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</si>
  <si>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</si>
  <si>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</si>
  <si>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</si>
  <si>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</si>
  <si>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</si>
  <si>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</si>
  <si>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</si>
  <si>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</si>
  <si>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</si>
  <si>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</si>
  <si>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</si>
  <si>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</si>
  <si>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</si>
  <si>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</si>
  <si>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</si>
  <si>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</si>
  <si>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</si>
  <si>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</si>
  <si>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</si>
  <si>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</si>
  <si>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</si>
  <si>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</si>
  <si>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</si>
  <si>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</si>
  <si>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</si>
  <si>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</si>
  <si>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</si>
  <si>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</si>
  <si>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</si>
  <si>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</si>
  <si>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</si>
  <si>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</si>
  <si>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</si>
  <si>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</si>
  <si>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</si>
  <si>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</si>
  <si>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</si>
  <si>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</si>
  <si>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</si>
  <si>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</si>
  <si>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</si>
  <si>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</si>
  <si>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</si>
  <si>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</si>
  <si>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</si>
  <si>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</si>
  <si>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</si>
  <si>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</si>
  <si>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</si>
  <si>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</si>
  <si>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</si>
  <si>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</si>
  <si>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</si>
  <si>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</si>
  <si>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</si>
  <si>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</si>
  <si>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</si>
  <si>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</si>
  <si>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</si>
  <si>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</si>
  <si>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</si>
  <si>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</si>
  <si>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</si>
  <si>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</si>
  <si>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</si>
  <si>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</si>
  <si>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</si>
  <si>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</si>
  <si>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</si>
  <si>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</si>
  <si>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</si>
  <si>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</si>
  <si>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</si>
  <si>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</si>
  <si>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</si>
  <si>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</si>
  <si>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</si>
  <si>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</si>
  <si>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</si>
  <si>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</si>
  <si>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</si>
  <si>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</si>
  <si>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</si>
  <si>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</si>
  <si>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</si>
  <si>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</si>
  <si>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</si>
  <si>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</si>
  <si>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</si>
  <si>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</si>
  <si>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</si>
  <si>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</si>
  <si>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</si>
  <si>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</si>
  <si>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</si>
  <si>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</si>
  <si>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</si>
  <si>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</si>
  <si>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</si>
  <si>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</si>
  <si>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</si>
  <si>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</si>
  <si>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</si>
  <si>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</si>
  <si>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</si>
  <si>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</si>
  <si>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</si>
  <si>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</si>
  <si>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</si>
  <si>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</si>
  <si>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</si>
  <si>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</si>
  <si>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</si>
  <si>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</si>
  <si>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</si>
  <si>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</si>
  <si>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</si>
  <si>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</si>
  <si>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</si>
  <si>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</si>
  <si>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</si>
  <si>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</si>
  <si>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</si>
  <si>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</si>
  <si>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</si>
  <si>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</si>
  <si>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</si>
  <si>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</si>
  <si>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</si>
  <si>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</si>
  <si>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</si>
  <si>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</si>
  <si>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</si>
  <si>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</si>
  <si>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</si>
  <si>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</si>
  <si>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</si>
  <si>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</si>
  <si>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</si>
  <si>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</si>
  <si>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</si>
  <si>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</si>
  <si>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</si>
  <si>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</si>
  <si>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</si>
  <si>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</si>
  <si>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</si>
  <si>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</si>
  <si>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</si>
  <si>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</si>
  <si>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</si>
  <si>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</si>
  <si>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</si>
  <si>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</si>
  <si>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</si>
  <si>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</si>
  <si>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</si>
  <si>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</si>
  <si>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</si>
  <si>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</si>
  <si>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</si>
  <si>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</si>
  <si>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</si>
  <si>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</si>
  <si>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</si>
  <si>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</si>
  <si>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</si>
  <si>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</si>
  <si>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</si>
  <si>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</si>
  <si>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</si>
  <si>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</si>
  <si>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</si>
  <si>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</si>
  <si>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</si>
  <si>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</si>
  <si>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</si>
  <si>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</si>
  <si>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</si>
  <si>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</si>
  <si>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</si>
  <si>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</si>
  <si>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</si>
  <si>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</si>
  <si>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</si>
  <si>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</si>
  <si>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</si>
  <si>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</si>
  <si>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</si>
  <si>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</si>
  <si>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</si>
  <si>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</si>
  <si>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</si>
  <si>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</si>
  <si>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</si>
  <si>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</si>
  <si>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</si>
  <si>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</si>
  <si>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</si>
  <si>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</si>
  <si>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</si>
  <si>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</si>
  <si>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</si>
  <si>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</si>
  <si>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</si>
  <si>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</si>
  <si>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</si>
  <si>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</si>
  <si>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</si>
  <si>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</si>
  <si>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</si>
  <si>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</si>
  <si>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</si>
  <si>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</si>
  <si>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</si>
  <si>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</si>
  <si>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</si>
  <si>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</si>
  <si>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</si>
  <si>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</si>
  <si>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</si>
  <si>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</si>
  <si>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</si>
  <si>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</si>
  <si>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</si>
  <si>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</si>
  <si>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</si>
  <si>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</si>
  <si>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</si>
  <si>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</si>
  <si>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</si>
  <si>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</si>
  <si>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</si>
  <si>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</si>
  <si>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</si>
  <si>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</si>
  <si>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</si>
  <si>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</si>
  <si>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</si>
  <si>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</si>
  <si>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</si>
  <si>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</si>
  <si>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</si>
  <si>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</si>
  <si>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</si>
  <si>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</si>
  <si>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</si>
  <si>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</si>
  <si>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</si>
  <si>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</si>
  <si>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</si>
  <si>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</si>
  <si>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</si>
  <si>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</si>
  <si>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</si>
  <si>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</si>
  <si>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</si>
  <si>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</si>
  <si>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</si>
  <si>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</si>
  <si>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</si>
  <si>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</si>
  <si>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</si>
  <si>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</si>
  <si>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</si>
  <si>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</si>
  <si>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</si>
  <si>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</si>
  <si>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</si>
  <si>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</si>
  <si>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</si>
  <si>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</si>
  <si>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</si>
  <si>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</si>
  <si>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</si>
  <si>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</si>
  <si>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</si>
  <si>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</si>
  <si>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</si>
  <si>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</si>
  <si>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</si>
  <si>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</si>
  <si>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</si>
  <si>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</si>
  <si>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</si>
  <si>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</si>
  <si>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</si>
  <si>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</si>
  <si>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</si>
  <si>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</si>
  <si>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</si>
  <si>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</si>
  <si>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</si>
  <si>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</si>
  <si>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</si>
  <si>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</si>
  <si>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</si>
  <si>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</si>
  <si>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</si>
  <si>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</si>
  <si>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</si>
  <si>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</si>
  <si>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</si>
  <si>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</si>
  <si>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</si>
  <si>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</si>
  <si>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</si>
  <si>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</si>
  <si>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</si>
  <si>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</si>
  <si>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</si>
  <si>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</si>
  <si>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</si>
  <si>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</si>
  <si>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</si>
  <si>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</si>
  <si>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</si>
  <si>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</si>
  <si>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</si>
  <si>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</si>
  <si>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</si>
  <si>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</si>
  <si>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</si>
  <si>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</si>
  <si>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</si>
  <si>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</si>
  <si>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</si>
  <si>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</si>
  <si>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</si>
  <si>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</si>
  <si>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</si>
  <si>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</si>
  <si>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</si>
  <si>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</si>
  <si>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</si>
  <si>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</si>
  <si>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</si>
  <si>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</si>
  <si>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</si>
  <si>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</si>
  <si>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</si>
  <si>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</si>
  <si>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</si>
  <si>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</si>
  <si>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</si>
  <si>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</si>
  <si>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</si>
  <si>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</si>
  <si>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</si>
  <si>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</si>
  <si>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</si>
  <si>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</si>
  <si>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</si>
  <si>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</si>
  <si>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</si>
  <si>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</si>
  <si>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</si>
  <si>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</si>
  <si>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</si>
  <si>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</si>
  <si>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</si>
  <si>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</si>
  <si>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</si>
  <si>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</si>
  <si>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</si>
  <si>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</si>
  <si>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</si>
  <si>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</si>
  <si>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</si>
  <si>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</si>
  <si>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</si>
  <si>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</si>
  <si>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</si>
  <si>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</si>
  <si>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</si>
  <si>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</si>
  <si>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</si>
  <si>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</si>
  <si>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</si>
  <si>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</si>
  <si>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</si>
  <si>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</si>
  <si>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</si>
  <si>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</si>
  <si>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</si>
  <si>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</si>
  <si>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</si>
  <si>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</si>
  <si>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</si>
  <si>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</si>
  <si>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</si>
  <si>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</si>
  <si>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</si>
  <si>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</si>
  <si>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</si>
  <si>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</si>
  <si>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</si>
  <si>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</si>
  <si>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</si>
  <si>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</si>
  <si>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</si>
  <si>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</si>
  <si>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</si>
  <si>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</si>
  <si>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</si>
  <si>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</si>
  <si>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</si>
  <si>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</si>
  <si>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</si>
  <si>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</si>
  <si>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</si>
  <si>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</si>
  <si>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</si>
  <si>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</si>
  <si>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</si>
  <si>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</si>
  <si>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</si>
  <si>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</si>
  <si>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</si>
  <si>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</si>
  <si>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</si>
  <si>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</si>
  <si>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</si>
  <si>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</si>
  <si>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</si>
  <si>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</si>
  <si>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</si>
  <si>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</si>
  <si>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</si>
  <si>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</si>
  <si>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</si>
  <si>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</si>
  <si>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</si>
  <si>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</si>
  <si>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</si>
  <si>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</si>
  <si>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</si>
  <si>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</si>
  <si>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</si>
  <si>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</si>
  <si>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</si>
  <si>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</si>
  <si>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</si>
  <si>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</si>
  <si>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</si>
  <si>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</si>
  <si>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</si>
  <si>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</si>
  <si>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</si>
  <si>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</si>
  <si>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</si>
  <si>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</si>
  <si>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</si>
  <si>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</si>
  <si>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</si>
  <si>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</si>
  <si>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</si>
  <si>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</si>
  <si>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</si>
  <si>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</si>
  <si>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</si>
  <si>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</si>
  <si>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</si>
  <si>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</si>
  <si>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</si>
  <si>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</si>
  <si>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</si>
  <si>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</si>
  <si>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</si>
  <si>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</si>
  <si>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</si>
  <si>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</si>
  <si>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</si>
  <si>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</si>
  <si>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</si>
  <si>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</si>
  <si>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</si>
  <si>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</si>
  <si>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</si>
  <si>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</si>
  <si>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</si>
  <si>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</si>
  <si>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</si>
  <si>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</si>
  <si>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</si>
  <si>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</si>
  <si>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</si>
  <si>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</si>
  <si>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</si>
  <si>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</si>
  <si>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</si>
  <si>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</si>
  <si>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</si>
  <si>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</si>
  <si>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</si>
  <si>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</si>
  <si>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</si>
  <si>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</si>
  <si>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</si>
  <si>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</si>
  <si>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</si>
  <si>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</si>
  <si>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</si>
  <si>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</si>
  <si>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</si>
  <si>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</si>
  <si>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</si>
  <si>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</si>
  <si>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</si>
  <si>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</si>
  <si>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</si>
  <si>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</si>
  <si>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</si>
  <si>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</si>
  <si>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</si>
  <si>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</si>
  <si>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</si>
  <si>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</si>
  <si>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</si>
  <si>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</si>
  <si>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</si>
  <si>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</si>
  <si>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</si>
  <si>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</si>
  <si>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</si>
  <si>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</si>
  <si>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</si>
  <si>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</si>
  <si>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</si>
  <si>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</si>
  <si>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</si>
  <si>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</si>
  <si>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</si>
  <si>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</si>
  <si>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</si>
  <si>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</si>
  <si>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</si>
  <si>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</si>
  <si>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</si>
  <si>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</si>
  <si>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</si>
  <si>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</si>
  <si>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</si>
  <si>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</si>
  <si>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</si>
  <si>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</si>
  <si>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</si>
  <si>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</si>
  <si>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</si>
  <si>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</si>
  <si>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</si>
  <si>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</si>
  <si>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</si>
  <si>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</si>
  <si>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</si>
  <si>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</si>
  <si>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</si>
  <si>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</si>
  <si>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</si>
  <si>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</si>
  <si>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</si>
  <si>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</si>
  <si>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</si>
  <si>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</si>
  <si>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</si>
  <si>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</si>
  <si>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</si>
  <si>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</si>
  <si>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</si>
  <si>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</si>
  <si>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</si>
  <si>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</si>
  <si>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</si>
  <si>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</si>
  <si>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</si>
  <si>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</si>
  <si>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</si>
  <si>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</si>
  <si>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</si>
  <si>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</si>
  <si>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</si>
  <si>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</si>
  <si>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</si>
  <si>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</si>
  <si>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</si>
  <si>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</si>
  <si>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</si>
  <si>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</si>
  <si>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</si>
  <si>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</si>
  <si>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</si>
  <si>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</si>
  <si>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</si>
  <si>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</si>
  <si>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</si>
  <si>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</si>
  <si>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</si>
  <si>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</si>
  <si>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</si>
  <si>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</si>
  <si>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</si>
  <si>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</si>
  <si>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</si>
  <si>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</si>
  <si>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</si>
  <si>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</si>
  <si>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</si>
  <si>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</si>
  <si>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</si>
  <si>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</si>
  <si>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</si>
  <si>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</si>
  <si>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</si>
  <si>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</si>
  <si>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</si>
  <si>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</si>
  <si>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</si>
  <si>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</si>
  <si>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</si>
  <si>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</si>
  <si>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</si>
  <si>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</si>
  <si>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</si>
  <si>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</si>
  <si>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</si>
  <si>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</si>
  <si>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</si>
  <si>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</si>
  <si>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</si>
  <si>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</si>
  <si>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</si>
  <si>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</si>
  <si>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</si>
  <si>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</si>
  <si>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</si>
  <si>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</si>
  <si>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</si>
  <si>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</si>
  <si>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</si>
  <si>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</si>
  <si>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</si>
  <si>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</si>
  <si>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</si>
  <si>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</si>
  <si>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</si>
  <si>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</si>
  <si>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</si>
  <si>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</si>
  <si>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</si>
  <si>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</si>
  <si>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</si>
  <si>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</si>
  <si>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</si>
  <si>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</si>
  <si>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</si>
  <si>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</si>
  <si>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</si>
  <si>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</si>
  <si>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</si>
  <si>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</si>
  <si>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</si>
  <si>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</si>
  <si>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</si>
  <si>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</si>
  <si>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</si>
  <si>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</si>
  <si>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</si>
  <si>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</si>
  <si>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</si>
  <si>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</si>
  <si>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</si>
  <si>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</si>
  <si>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</si>
  <si>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</si>
  <si>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</si>
  <si>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</si>
  <si>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</si>
  <si>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</si>
  <si>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</si>
  <si>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</si>
  <si>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</si>
  <si>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</si>
  <si>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</si>
  <si>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</si>
  <si>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</si>
  <si>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</si>
  <si>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</si>
  <si>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</si>
  <si>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</si>
  <si>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</si>
  <si>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</si>
  <si>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</si>
  <si>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</si>
  <si>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</si>
  <si>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</si>
  <si>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</si>
  <si>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</si>
  <si>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</si>
  <si>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</si>
  <si>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</si>
  <si>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</si>
  <si>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</si>
  <si>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</si>
  <si>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</si>
  <si>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</si>
  <si>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</si>
  <si>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</si>
  <si>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</si>
  <si>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</si>
  <si>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</si>
  <si>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</si>
  <si>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</si>
  <si>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</si>
  <si>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</si>
  <si>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</si>
  <si>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</si>
  <si>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</si>
  <si>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</si>
  <si>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</si>
  <si>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</si>
  <si>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</si>
  <si>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</si>
  <si>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</si>
  <si>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</si>
  <si>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</si>
  <si>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</si>
  <si>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</si>
  <si>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</si>
  <si>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</si>
  <si>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</si>
  <si>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</si>
  <si>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</si>
  <si>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</si>
  <si>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</si>
  <si>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</si>
  <si>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</si>
  <si>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</si>
  <si>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</si>
  <si>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</si>
  <si>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</si>
  <si>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</si>
  <si>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</si>
  <si>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</si>
  <si>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</si>
  <si>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</si>
  <si>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</si>
  <si>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</si>
  <si>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</si>
  <si>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</si>
  <si>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</si>
  <si>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</si>
  <si>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</si>
  <si>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</si>
  <si>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</si>
  <si>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</si>
  <si>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</si>
  <si>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</si>
  <si>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</si>
  <si>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</si>
  <si>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</si>
  <si>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</si>
  <si>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</si>
  <si>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</si>
  <si>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</si>
  <si>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</si>
  <si>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</si>
  <si>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</si>
  <si>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</si>
  <si>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</si>
  <si>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</si>
  <si>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</si>
  <si>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</si>
  <si>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</si>
  <si>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</si>
  <si>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</si>
  <si>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</si>
  <si>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</si>
  <si>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</si>
  <si>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</si>
  <si>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</si>
  <si>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</si>
  <si>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</si>
  <si>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</si>
  <si>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</si>
  <si>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</si>
  <si>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</si>
  <si>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</si>
  <si>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</si>
  <si>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</si>
  <si>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</si>
  <si>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</si>
  <si>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</si>
  <si>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</si>
  <si>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</si>
  <si>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</si>
  <si>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</si>
  <si>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</si>
  <si>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</si>
  <si>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</si>
  <si>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</si>
  <si>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</si>
  <si>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</si>
  <si>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</si>
  <si>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</si>
  <si>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</si>
  <si>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</si>
  <si>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</si>
  <si>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</si>
  <si>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</si>
  <si>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</si>
  <si>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</si>
  <si>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</si>
  <si>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</si>
  <si>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</si>
  <si>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</si>
  <si>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</si>
  <si>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</si>
  <si>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</si>
  <si>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</si>
  <si>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</si>
  <si>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</si>
  <si>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</si>
  <si>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</si>
  <si>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</si>
  <si>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</si>
  <si>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</si>
  <si>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</si>
  <si>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</si>
  <si>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</si>
  <si>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</si>
  <si>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</si>
  <si>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</si>
  <si>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</si>
  <si>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</si>
  <si>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</si>
  <si>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</si>
  <si>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</si>
  <si>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</si>
  <si>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</si>
  <si>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</si>
  <si>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</si>
  <si>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</si>
  <si>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</si>
  <si>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</si>
  <si>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</si>
  <si>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</si>
  <si>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</si>
  <si>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</si>
  <si>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</si>
  <si>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</si>
  <si>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</si>
  <si>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</si>
  <si>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</si>
  <si>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</si>
  <si>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</si>
  <si>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</si>
  <si>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</si>
  <si>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</si>
  <si>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</si>
  <si>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</si>
  <si>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</si>
  <si>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</si>
  <si>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</si>
  <si>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</si>
  <si>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</si>
  <si>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</si>
  <si>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</si>
  <si>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</si>
  <si>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</si>
  <si>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</si>
  <si>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</si>
  <si>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</si>
  <si>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</si>
  <si>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</si>
  <si>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</si>
  <si>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</si>
  <si>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</si>
  <si>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</si>
  <si>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</si>
  <si>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</si>
  <si>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</si>
  <si>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</si>
  <si>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</si>
  <si>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</si>
  <si>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</si>
  <si>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</si>
  <si>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</si>
  <si>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</si>
  <si>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</si>
  <si>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</si>
  <si>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</si>
  <si>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</si>
  <si>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</si>
  <si>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</si>
  <si>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</si>
  <si>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</si>
  <si>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</si>
  <si>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</si>
  <si>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</si>
  <si>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</si>
  <si>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</si>
  <si>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</si>
  <si>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</si>
  <si>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</si>
  <si>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</si>
  <si>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</si>
  <si>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</si>
  <si>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</si>
  <si>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</si>
  <si>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</si>
  <si>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</si>
  <si>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</si>
  <si>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</si>
  <si>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</si>
  <si>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</si>
  <si>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</si>
  <si>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</si>
  <si>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</si>
  <si>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</si>
  <si>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</si>
  <si>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</si>
  <si>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</si>
  <si>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</si>
  <si>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</si>
  <si>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</si>
  <si>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</si>
  <si>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</si>
  <si>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</si>
  <si>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</si>
  <si>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</si>
  <si>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</si>
  <si>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</si>
  <si>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</si>
  <si>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</si>
  <si>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</si>
  <si>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</si>
  <si>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</si>
  <si>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</si>
  <si>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</si>
  <si>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</si>
  <si>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</si>
  <si>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</si>
  <si>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</si>
  <si>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</si>
  <si>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</si>
  <si>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</si>
  <si>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</si>
  <si>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</si>
  <si>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</si>
  <si>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</si>
  <si>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</si>
  <si>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</si>
  <si>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</si>
  <si>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</si>
  <si>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</si>
  <si>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</si>
  <si>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</si>
  <si>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</si>
  <si>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</si>
  <si>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</si>
  <si>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</si>
  <si>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</si>
  <si>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</si>
  <si>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</si>
  <si>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</si>
  <si>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</si>
  <si>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</si>
  <si>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</si>
  <si>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</si>
  <si>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</si>
  <si>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</si>
  <si>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</si>
  <si>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</si>
  <si>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</si>
  <si>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</si>
  <si>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</si>
  <si>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</si>
  <si>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</si>
  <si>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</si>
  <si>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</si>
  <si>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</si>
  <si>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</si>
  <si>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</si>
  <si>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</si>
  <si>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</si>
  <si>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</si>
  <si>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</si>
  <si>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</si>
  <si>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</si>
  <si>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</si>
  <si>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</si>
  <si>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</si>
  <si>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</si>
  <si>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</si>
  <si>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</si>
  <si>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</si>
  <si>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</si>
  <si>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</si>
  <si>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</si>
  <si>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</si>
  <si>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</si>
  <si>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</si>
  <si>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</si>
  <si>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</si>
  <si>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</si>
  <si>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</si>
  <si>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</si>
  <si>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</si>
  <si>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</si>
  <si>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</si>
  <si>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</si>
  <si>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</si>
  <si>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</si>
  <si>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</si>
  <si>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</si>
  <si>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</si>
  <si>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</si>
  <si>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</si>
  <si>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</si>
  <si>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</si>
  <si>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</si>
  <si>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</si>
  <si>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</si>
  <si>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</si>
  <si>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</si>
  <si>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</si>
  <si>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</si>
  <si>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</si>
  <si>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</si>
  <si>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</si>
  <si>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</si>
  <si>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</si>
  <si>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</si>
  <si>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</si>
  <si>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</si>
  <si>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</si>
  <si>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</si>
  <si>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</si>
  <si>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</si>
  <si>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</si>
  <si>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</si>
  <si>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</si>
  <si>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</si>
  <si>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</si>
  <si>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</si>
  <si>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</si>
  <si>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</si>
  <si>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</si>
  <si>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</si>
  <si>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</si>
  <si>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</si>
  <si>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</si>
  <si>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</si>
  <si>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</si>
  <si>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</si>
  <si>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</si>
  <si>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</si>
  <si>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</si>
  <si>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</si>
  <si>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</si>
  <si>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</si>
  <si>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</si>
  <si>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</si>
  <si>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</si>
  <si>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</si>
  <si>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</si>
  <si>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</si>
  <si>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</si>
  <si>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</si>
  <si>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</si>
  <si>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</si>
  <si>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</si>
  <si>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</si>
  <si>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</si>
  <si>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</si>
  <si>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</si>
  <si>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</si>
  <si>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</si>
  <si>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</si>
  <si>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</si>
  <si>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</si>
  <si>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</si>
  <si>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</si>
  <si>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</si>
  <si>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</si>
  <si>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</si>
  <si>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</si>
  <si>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</si>
  <si>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</si>
  <si>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</si>
  <si>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</si>
  <si>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</si>
  <si>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</si>
  <si>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</si>
  <si>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</si>
  <si>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</si>
  <si>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</si>
  <si>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</si>
  <si>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</si>
  <si>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</si>
  <si>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</si>
  <si>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</si>
  <si>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</si>
  <si>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</si>
  <si>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</si>
  <si>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</si>
  <si>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</si>
  <si>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</si>
  <si>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</si>
  <si>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</si>
  <si>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</si>
  <si>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</si>
  <si>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</si>
  <si>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</si>
  <si>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</si>
  <si>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</si>
  <si>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</si>
  <si>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</si>
  <si>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</si>
  <si>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</si>
  <si>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</si>
  <si>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</si>
  <si>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</si>
  <si>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</si>
  <si>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PCM-20251125-00000830</t>
  </si>
  <si>
    <t xml:space="preserve">2025-11-25 10:17:55
</t>
  </si>
  <si>
    <t xml:space="preserve">Restored by PG </t>
  </si>
  <si>
    <t xml:space="preserve">PCM-20251125-00001440
</t>
  </si>
  <si>
    <t>ryd0945</t>
  </si>
  <si>
    <t xml:space="preserve">2025-11-25 15:26:53
</t>
  </si>
  <si>
    <t>120min</t>
  </si>
  <si>
    <t xml:space="preserve"> PCM-20250215-00000830 </t>
  </si>
  <si>
    <t>LTE site still down and  site located in aramco area access issue need special permission</t>
  </si>
  <si>
    <t>PCM-20251125-00001019</t>
  </si>
  <si>
    <t>team facing pg issue another team dispatched eta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</si>
  <si>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</si>
  <si>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</si>
  <si>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</si>
  <si>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</si>
  <si>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</si>
  <si>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</si>
  <si>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</si>
  <si>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</si>
  <si>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PCM-20251125-00000708</t>
  </si>
  <si>
    <t>Sceco NA and site located in main road and not applicable for PG</t>
  </si>
  <si>
    <t>PCM-20251125-00001321</t>
  </si>
  <si>
    <t>ARSm0717</t>
  </si>
  <si>
    <t>ETA 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</si>
</sst>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165" fontId="20" fillId="9" borderId="9" xfId="0" applyNumberFormat="1" applyFont="1" applyFill="1" applyBorder="1" applyAlignment="1">
      <alignment horizontal="center" vertical="center"/>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0" dataDxfId="169" headerRowBorderDxfId="167" tableBorderDxfId="168" totalsRowBorderDxfId="166">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7" totalsRowShown="0" headerRowDxfId="153" dataDxfId="152" headerRowBorderDxfId="150" tableBorderDxfId="151" totalsRowBorderDxfId="149">
  <autoFilter ref="A1:CJ1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1" totalsRowShown="0" headerRowDxfId="44" dataDxfId="43" headerRowBorderDxfId="41" tableBorderDxfId="42" totalsRowBorderDxfId="40">
  <autoFilter ref="A1:L35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7" dataDxfId="26" headerRowBorderDxfId="24" tableBorderDxfId="25">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1" headerRowBorderDxfId="9" tableBorderDxfId="10">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323.7191223379632</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45986.667548263889</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45986.667548263889</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45986.667548263889</v>
      </c>
      <c r="H5" s="131"/>
      <c r="I5" s="129" t="str">
        <f>IFERROR(VLOOKUP(D5,DB!A:F,6,0),"")</f>
        <v/>
      </c>
      <c r="J5" s="129" t="str">
        <f>IFERROR(VLOOKUP(D5,DB!A:G,7,0),"")</f>
        <v/>
      </c>
      <c r="K5" s="133"/>
      <c r="L5" s="134" t="str">
        <f>IFERROR(VLOOKUP(D5,DB!A:I,9,0),"")</f>
        <v/>
      </c>
    </row>
    <row r="6" spans="1:15" s="64" customFormat="1" ht="15" customHeight="1">
      <c r="A6" s="152"/>
      <c r="B6" s="151" t="str">
        <f>IFERROR(VLOOKUP(D6,DB!A:K,11,0),"")</f>
        <v/>
      </c>
      <c r="C6" s="151"/>
      <c r="D6" s="59"/>
      <c r="E6" s="150"/>
      <c r="F6" s="149"/>
      <c r="G6" s="148">
        <f ca="1">IFERROR(NOW()-F6,"-")</f>
        <v>45986.667548263889</v>
      </c>
      <c r="H6" s="149"/>
      <c r="I6" s="151" t="str">
        <f>IFERROR(VLOOKUP(D6,DB!A:F,6,0),"")</f>
        <v/>
      </c>
      <c r="J6" s="151" t="str">
        <f>IFERROR(VLOOKUP(D6,DB!A:G,7,0),"")</f>
        <v/>
      </c>
      <c r="K6" s="147"/>
      <c r="L6" s="146" t="str">
        <f>IFERROR(VLOOKUP(D6,DB!A:I,9,0),"")</f>
        <v/>
      </c>
    </row>
    <row r="7" spans="1:15" s="64" customFormat="1" ht="15" customHeight="1">
      <c r="A7" s="152"/>
      <c r="B7" s="151" t="str">
        <f>IFERROR(VLOOKUP(D7,DB!A:K,11,0),"")</f>
        <v/>
      </c>
      <c r="C7" s="151"/>
      <c r="D7" s="59"/>
      <c r="E7" s="150"/>
      <c r="F7" s="149"/>
      <c r="G7" s="148">
        <f ca="1">IFERROR(NOW()-F7,"-")</f>
        <v>45986.667548263889</v>
      </c>
      <c r="H7" s="149"/>
      <c r="I7" s="151" t="str">
        <f>IFERROR(VLOOKUP(D7,DB!A:F,6,0),"")</f>
        <v/>
      </c>
      <c r="J7" s="151" t="str">
        <f>IFERROR(VLOOKUP(D7,DB!A:G,7,0),"")</f>
        <v/>
      </c>
      <c r="K7" s="147"/>
      <c r="L7" s="146" t="str">
        <f>IFERROR(VLOOKUP(D7,DB!A:I,9,0),"")</f>
        <v/>
      </c>
    </row>
    <row r="8" spans="1:15" s="64" customFormat="1" ht="15" customHeight="1">
      <c r="A8" s="152"/>
      <c r="B8" s="151" t="str">
        <f>IFERROR(VLOOKUP(D8,DB!A:K,11,0),"")</f>
        <v/>
      </c>
      <c r="C8" s="151"/>
      <c r="D8" s="59"/>
      <c r="E8" s="150"/>
      <c r="F8" s="149"/>
      <c r="G8" s="148">
        <f ca="1">IFERROR(NOW()-F8,"-")</f>
        <v>45986.667548263889</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45986.667548263889</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45986.667548263889</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45986.667548263889</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45986.667548263889</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45986.667548263889</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45986.667548263889</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45986.667548263889</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45986.667548263889</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45986.667548263889</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45986.667548263889</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45986.667548263889</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45986.667548263889</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45986.667548263889</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45986.667548263889</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45986.667548263889</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45986.667548263889</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45986.667548263889</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45986.667548263889</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45986.667548263889</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45986.667548263889</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45986.667548263889</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45986.667548263889</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45986.667548263889</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45986.667548263889</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45986.667548263889</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45986.667548263889</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45986.667548263889</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45986.667548263889</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45986.667548263889</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45986.667548263889</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45986.667548263889</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45986.667548263889</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45986.667548263889</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45986.667548263889</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45986.667548263889</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45986.667548263889</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45986.667548263889</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45986.667548263889</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45986.667548263889</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45986.667548263889</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45986.667548263889</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45986.667548263889</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45986.667548263889</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45986.667548263889</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45986.667548263889</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45986.667548263889</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45986.667548263889</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45986.667548263889</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45986.667548263889</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45986.667548263889</v>
      </c>
      <c r="H58" s="149"/>
      <c r="I58" s="151" t="str">
        <f>IFERROR(VLOOKUP(D58,DB!A:F,6,0),"")</f>
        <v/>
      </c>
      <c r="J58" s="151" t="str">
        <f>IFERROR(VLOOKUP(D58,DB!A:G,7,0),"")</f>
        <v/>
      </c>
      <c r="K58" s="147"/>
      <c r="L58" s="146" t="str">
        <f>IFERROR(VLOOKUP(D58,DB!A:I,9,0),"")</f>
        <v/>
      </c>
    </row>
    <row r="59" spans="1:12" s="64" customFormat="1" ht="15" customHeight="1">
      <c r="F59" s="145"/>
      <c r="G59" s="144"/>
      <c r="H59" s="145"/>
      <c r="K59" s="143"/>
    </row>
    <row r="60" spans="1:12" s="64" customFormat="1" ht="15" customHeight="1">
      <c r="F60" s="145"/>
      <c r="G60" s="144"/>
      <c r="H60" s="145"/>
      <c r="K60" s="143"/>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sheetData>
  <customSheetViews>
    <customSheetView guid="{F6042A99-DD27-4453-835D-0834D95730CC}" filter="1" showAutoFilter="1">
      <pageMargins left="0" right="0" top="0" bottom="0" header="0" footer="0"/>
      <autoFilter ref="B1:M1" xr:uid="{1A5E3DFD-374E-41CE-A562-A64DB06E901E}"/>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7"/>
  <sheetViews>
    <sheetView workbookViewId="0">
      <pane ySplit="1" topLeftCell="A2" activePane="bottomLeft" state="frozen"/>
      <selection pane="bottomLeft" activeCell="A7" sqref="A7:X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161.66771064815111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2.2801296296311193</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24781</v>
      </c>
      <c r="E5" s="102" t="s">
        <v>39021</v>
      </c>
      <c r="F5" s="142">
        <v>45986.434155092589</v>
      </c>
      <c r="G5" s="104">
        <f ca="1">IFERROR(NOW()-F5,"-")</f>
        <v>0.23339351852337131</v>
      </c>
      <c r="H5" s="142" t="s">
        <v>39108</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55" t="s">
        <v>39110</v>
      </c>
      <c r="B6" s="18" t="str">
        <f>IFERROR(VLOOKUP(D6,DB!A:K,11,0),"")</f>
        <v>R2</v>
      </c>
      <c r="C6" s="18">
        <v>1</v>
      </c>
      <c r="D6" s="18" t="s">
        <v>39111</v>
      </c>
      <c r="E6" s="102" t="s">
        <v>39021</v>
      </c>
      <c r="F6" s="103">
        <v>45986.648796296293</v>
      </c>
      <c r="G6" s="104">
        <f ca="1">IFERROR(NOW()-F6,"-")</f>
        <v>1.8752314819721505E-2</v>
      </c>
      <c r="H6" s="142" t="s">
        <v>39112</v>
      </c>
      <c r="I6" s="18" t="str">
        <f>IFERROR(VLOOKUP(D6,DB!A:F,6,0),"")</f>
        <v>SCECO</v>
      </c>
      <c r="J6" s="18" t="str">
        <f>IFERROR(VLOOKUP(D6,DB!A:G,7,0),"")</f>
        <v>Vandalized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45986.667548611113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45986.667548611113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45986.667548611113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45986.667548611113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45986.667548611113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45986.667548611113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45986.667548611113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45986.667548611113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45986.667548611113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45986.667548611113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45986.667548611113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45986.667548611113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45986.667548611113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45986.667548611113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45986.667548611113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45986.667548611113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45986.667548611113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45986.667548611113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45986.667548611113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45986.667548611113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45986.667548611113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45986.667548611113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45986.667548611113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45986.667548611113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45986.667548611113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45986.667548611113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45986.667548611113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45986.667548611113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45986.667548611113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45986.667548611113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45986.667548611113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45986.667548611113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45986.667548611113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45986.667548611113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45986.667548611113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45986.667548611113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45986.667548611113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45986.667548611113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45986.667548611113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45986.667548611113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45986.667548611113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45986.667548611113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45986.667548611113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45986.667548611113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45986.667548611113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45986.667548611113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45986.667548611113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45986.667548611113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45986.667548611113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45986.667548611113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45986.667548611113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45986.667548611113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45986.667548611113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45986.667548611113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45986.667548611113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45986.667548611113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45986.667548611113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45986.667548611113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45986.667548611113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45986.667548611113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45986.667548611113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45986.667548611113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45986.667548611113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45986.667548611113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45986.667548611113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45986.667548611113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45986.667548611113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45986.667548611113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45986.667548611113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45986.667548611113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45986.667548611113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45986.667548611113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45986.667548611113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45986.667548611113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45986.667548611113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45986.667548611113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45986.667548611113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45986.667548611113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45986.667548611113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45986.667548611113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45986.667548611113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45986.667548611113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45986.667548611113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45986.667548611113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45986.667548611113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45986.667548611113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45986.667548611113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45986.667548611113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45986.667548611113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45986.667548611113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45986.667548611113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45986.667548611113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45986.667548611113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45986.667548611113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45986.667548611113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45986.667548611113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45986.667548611113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45986.667548611113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45986.667548611113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45986.667548611113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45986.667548611113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45986.667548611113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45986.667548611113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45986.667548611113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45986.667548611113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45986.667548611113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45986.667548611113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45986.667548611113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45986.667548611113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45986.667548611113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45986.667548611113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sheetData>
  <dataValidations count="2">
    <dataValidation allowBlank="1" showInputMessage="1" showErrorMessage="1" sqref="E1" xr:uid="{4D935161-CDD3-4592-B877-3FB59C99E142}"/>
    <dataValidation type="list" allowBlank="1" showInputMessage="1" showErrorMessage="1" sqref="E3:E1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45986.667548611113</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45986.667548611113</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45986.667548611113</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45986.667548611113</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45986.667548611113</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45986.667548611113</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45986.667548611113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45986.667548611113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45986.667548611113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45986.667548611113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45986.667548611113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45986.667548611113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45986.667548611113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45986.667548611113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45986.667548611113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45986.667548611113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45986.667548611113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45986.667548611113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45986.667548611113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45986.667548611113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45986.667548611113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45986.667548611113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45986.667548611113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45986.667548611113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45986.667548611113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45986.667548611113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45986.667548611113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45986.667548611113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45986.667548611113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45986.667548611113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45986.667548611113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45986.667548611113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45986.667548611113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45986.667548611113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45986.667548611113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45986.667548611113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45986.667548611113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45986.667548611113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45986.667548611113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45986.667548611113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45986.667548611113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45986.667548611113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45986.667548611113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45986.667548611113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45986.667548611113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45986.667548611113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45986.667548611113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45986.667548611113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45986.667548611113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45986.667548611113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45986.667548611113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45986.667548611113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45986.667548611113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45986.667548611113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45986.667548611113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45986.667548611113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45986.667548611113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45986.667548611113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45986.667548611113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45986.667548611113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45986.667548611113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45986.667548611113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45986.667548611113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45986.667548611113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45986.667548611113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45986.667548611113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45986.667548611113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45986.667548611113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45986.667548611113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45986.667548611113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45986.667548611113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45986.667548611113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45986.667548611113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45986.667548611113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45986.667548611113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45986.667548611113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45986.667548611113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45986.667548611113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45986.667548611113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45986.667548611113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45986.667548611113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45986.667548611113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45986.667548611113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45986.667548611113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45986.667548611113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45986.667548611113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45986.667548611113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45986.667548611113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45986.667548611113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45986.667548611113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45986.667548611113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45986.667548611113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45986.667548611113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45986.667548611113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45986.667548611113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45986.667548611113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45986.667548611113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45986.667548611113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45986.667548611113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45986.667548611113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45986.667548611113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45986.667548611113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45986.667548611113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45986.667548611113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45986.667548611113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45986.667548611113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45986.667548611113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45986.667548611113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45986.667548611113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45986.667548611113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45986.667548611113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45986.667548611113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45986.667548611113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45986.667548611113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45986.667548611113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45986.667548611113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45986.667548611113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45986.667548611113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45986.667548611113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45986.667548611113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45986.667548611113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45986.667548611113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45986.667548611113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45986.667548611113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45986.667548611113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45986.667548611113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45986.667548611113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45986.667548611113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45986.667548611113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45986.667548611113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45986.667548611113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45986.667548611113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45986.667548611113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45986.667548611113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45986.667548611113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45986.667548611113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45986.667548611113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45986.667548611113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45986.667548611113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45986.667548611113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45986.667548611113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45986.667548611113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45986.667548611113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45986.667548611113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45986.667548611113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45986.667548611113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45986.667548611113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45986.667548611113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45986.667548611113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45986.667548611113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45986.667548611113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45986.667548611113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45986.667548611113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45986.667548611113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45986.667548611113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45986.667548611113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45986.667548611113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45986.667548611113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45986.667548611113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45986.667548611113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45986.667548611113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45986.667548611113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45986.667548611113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45986.667548611113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45986.667548611113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45986.667548611113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45986.667548611113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45986.667548611113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45986.667548611113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45986.667548611113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45986.667548611113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45986.667548611113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45986.667548611113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45986.667548611113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45986.667548611113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45986.667548611113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45986.667548611113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45986.667548611113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45986.667548611113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45986.667548611113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45986.667548611113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45986.667548611113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45986.667548611113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45986.667548611113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45986.667548611113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45986.667548611113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45986.667548611113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45986.667548611113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45986.667548611113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45986.667548611113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45986.667548611113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45986.667548611113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45986.667548611113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45986.667548611113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45986.667548611113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45986.667548611113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45986.667548611113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45986.667548611113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45986.667548611113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45986.667548611113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45986.667548611113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45986.667548611113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45986.667548611113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45986.667548611113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45986.667548611113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45986.667548611113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45986.667548611113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45986.667548611113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45986.667548611113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45986.667548611113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45986.667548611113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45986.667548611113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45986.667548611113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45986.667548611113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45986.667548611113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45986.667548611113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45986.667548611113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45986.667548611113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45986.667548611113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45986.667548611113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45986.667548611113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45986.667548611113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45986.667548611113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45986.667548611113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45986.667548611113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45986.667548611113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45986.667548611113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45986.667548611113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45986.667548611113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45986.667548611113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45986.667548611113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45986.667548611113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45986.667548611113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45986.667548611113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45986.667548611113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45986.667548611113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45986.667548611113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45986.667548611113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45986.667548611113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45986.667548611113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45986.667548611113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45986.667548611113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45986.667548611113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45986.667548611113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45986.667548611113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45986.667548611113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45986.667548611113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45986.667548611113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45986.667548611113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45986.667548611113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45986.667548611113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45986.667548611113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45986.667548611113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45986.667548611113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45986.667548611113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45986.667548611113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45986.667548611113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45986.667548611113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45986.667548611113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45986.667548611113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45986.667548611113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45986.667548611113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45986.667548611113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45986.667548611113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45986.667548611113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45986.667548611113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45986.667548611113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45986.667548611113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45986.667548611113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45986.667548611113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45986.667548611113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45986.667548611113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45986.667548611113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45986.667548611113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45986.667548611113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45986.667548611113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45986.667548611113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45986.667548611113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45986.667548611113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45986.667548611113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45986.667548611113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45986.667548611113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45986.667548611113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45986.667548611113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45986.667548611113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45986.667548611113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45986.667548611113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45986.667548611113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45986.667548611113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45986.667548611113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45986.667548611113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45986.667548611113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45986.667548611113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45986.667548611113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45986.667548611113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45986.667548611113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45986.667548611113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45986.667548611113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45986.667548611113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45986.667548611113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45986.667548611113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45986.667548611113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45986.667548611113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45986.667548611113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45986.667548611113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45986.667548611113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45986.667548611113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45986.667548611113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45986.667548611113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45986.667548611113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45986.667548611113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45986.667548611113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45986.667548611113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45986.667548611113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45986.667548611113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45986.667548611113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45986.667548611113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45986.667548611113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45986.667548611113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45986.667548611113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45986.667548611113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45986.667548611113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45986.667548611113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45986.667548611113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45986.667548611113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45986.667548611113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45986.667548611113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45986.667548611113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45986.667548611113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45986.667548611113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45986.667548611113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45986.667548611113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45986.667548611113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45986.667548611113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45986.667548611113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45986.667548611113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45986.667548611113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45986.667548611113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45986.667548611113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45986.667548611113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45986.667548611113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45986.667548611113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45986.667548611113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45986.667548611113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45986.667548611113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45986.667548611113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45986.667548611113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45986.667548611113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45986.667548611113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45986.667548611113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45986.667548611113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45986.667548611113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45986.667548611113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45986.667548611113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45986.667548611113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45986.667548611113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45986.667548611113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45986.667548611113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45986.667548611113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45986.667548611113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45986.667548611113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45986.667548611113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45986.667548611113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45986.667548611113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45986.667548611113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45986.667548611113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45986.667548611113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45986.667548611113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45986.667548611113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45986.667548611113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45986.667548611113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45986.667548611113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45986.667548611113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45986.667548611113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45986.667548611113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45986.667548611113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45986.667548611113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45986.667548611113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45986.667548611113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45986.667548611113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45986.667548611113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45986.667548611113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45986.667548611113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45986.667548611113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45986.667548611113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45986.667548611113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45986.667548611113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45986.667548611113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45986.667548611113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45986.667548611113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45986.667548611113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45986.667548611113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45986.667548611113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45986.667548611113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45986.667548611113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45986.667548611113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45986.667548611113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45986.667548611113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45986.667548611113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45986.667548611113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45986.667548611113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45986.667548611113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45986.667548611113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45986.667548611113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45986.667548611113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45986.667548611113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45986.667548611113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45986.667548611113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45986.667548611113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45986.667548611113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45986.667548611113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45986.667548611113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45986.667548611113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45986.667548611113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45986.667548611113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45986.667548611113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45986.667548611113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45986.667548611113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45986.667548611113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45986.667548611113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45986.667548611113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45986.667548611113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45986.667548611113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45986.667548611113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45986.667548611113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45986.667548611113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45986.667548611113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45986.667548611113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45986.667548611113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45986.667548611113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45986.667548611113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45986.667548611113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45986.667548611113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45986.667548611113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45986.667548611113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45986.667548611113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45986.667548611113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45986.667548611113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45986.667548611113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45986.667548611113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45986.667548611113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45986.667548611113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45986.667548611113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45986.667548611113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45986.667548611113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45986.667548611113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45986.667548611113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45986.667548611113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45986.667548611113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45986.667548611113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45986.667548611113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45986.667548611113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45986.667548611113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45986.667548611113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45986.667548611113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45986.667548611113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45986.667548611113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45986.667548611113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45986.667548611113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45986.667548611113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45986.667548611113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45986.667548611113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45986.667548611113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45986.667548611113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45986.667548611113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45986.667548611113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45986.667548611113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45986.667548611113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45986.667548611113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45986.667548611113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45986.667548611113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45986.667548611113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45986.667548611113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45986.667548611113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45986.667548611113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45986.667548611113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45986.667548611113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45986.667548611113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45986.667548611113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45986.667548611113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45986.667548611113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45986.667548611113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45986.667548611113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45986.667548611113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45986.667548611113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45986.667548611113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45986.667548611113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45986.667548611113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45986.667548611113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45986.667548611113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45986.667548611113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45986.667548611113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45986.667548611113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45986.667548611113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45986.667548611113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45986.667548611113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45986.667548611113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45986.667548611113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45986.667548611113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45986.667548611113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45986.667548611113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45986.667548611113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45986.667548611113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45986.667548611113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45986.667548611113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45986.667548611113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45986.667548611113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45986.667548611113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45986.667548611113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45986.667548611113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45986.667548611113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45986.667548611113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45986.667548611113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45986.667548611113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45986.667548611113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45986.667548611113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45986.667548611113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45986.667548611113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45986.667548611113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45986.667548611113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45986.667548611113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45986.667548611113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45986.667548611113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45986.667548611113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45986.667548611113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45986.667548611113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45986.667548611113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45986.667548611113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45986.667548611113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45986.667548611113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45986.667548611113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45986.667548611113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45986.667548611113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45986.667548611113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45986.667548611113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45986.667548611113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45986.667548611113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45986.667548611113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45986.667548611113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45986.667548611113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45986.667548611113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45986.667548611113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45986.667548611113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45986.667548611113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45986.667548611113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45986.667548611113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45986.667548611113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45986.667548611113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45986.667548611113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45986.667548611113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45986.667548611113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45986.667548611113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45986.667548611113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45986.667548611113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45986.667548611113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45986.667548611113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45986.667548611113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45986.667548611113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45986.667548611113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45986.667548611113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45986.667548611113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45986.667548611113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45986.667548611113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45986.667548611113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45986.667548611113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45986.667548611113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45986.667548611113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45986.667548611113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45986.667548611113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45986.667548611113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45986.667548611113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45986.667548611113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45986.667548611113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45986.667548611113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45986.667548611113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45986.667548611113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45986.667548611113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45986.667548611113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45986.667548611113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45986.667548611113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45986.667548611113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45986.667548611113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45986.667548611113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45986.667548611113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45986.667548611113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45986.667548611113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45986.667548611113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45986.667548611113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45986.667548611113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45986.667548611113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45986.667548611113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45986.667548611113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45986.667548611113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45986.667548611113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45986.667548611113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45986.667548611113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45986.667548611113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45986.667548611113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45986.667548611113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45986.667548611113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45986.667548611113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45986.667548611113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45986.667548611113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45986.667548611113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45986.667548611113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45986.667548611113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45986.667548611113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45986.667548611113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45986.667548611113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45986.667548611113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45986.667548611113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45986.667548611113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45986.667548611113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45986.667548611113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45986.667548611113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45986.667548611113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45986.667548611113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45986.667548611113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45986.667548611113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45986.667548611113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45986.667548611113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45986.667548611113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45986.667548611113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45986.667548611113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45986.667548611113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45986.667548611113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45986.667548611113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45986.667548611113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45986.667548611113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45986.667548611113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45986.667548611113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45986.667548611113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45986.667548611113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45986.667548611113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45986.667548611113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45986.667548611113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45986.667548611113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45986.667548611113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45986.667548611113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45986.667548611113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45986.667548611113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45986.667548611113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45986.667548611113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45986.667548611113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45986.667548611113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45986.667548611113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45986.667548611113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45986.667548611113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45986.667548611113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45986.667548611113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45986.667548611113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45986.667548611113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45986.667548611113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45986.667548611113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45986.667548611113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45986.667548611113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45986.667548611113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45986.667548611113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45986.667548611113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45986.667548611113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45986.667548611113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45986.667548611113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45986.667548611113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45986.667548611113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45986.667548611113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45986.667548611113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45986.667548611113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45986.667548611113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45986.667548611113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45986.667548611113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45986.667548611113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45986.667548611113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45986.667548611113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45986.667548611113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45986.667548611113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45986.667548611113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45986.667548611113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45986.667548611113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45986.667548611113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45986.667548611113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45986.667548611113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45986.667548611113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45986.667548611113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45986.667548611113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45986.667548611113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45986.667548611113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45986.667548611113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45986.667548611113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45986.667548611113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45986.667548611113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45986.667548611113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45986.667548611113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45986.667548611113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45986.667548611113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45986.667548611113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45986.667548611113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45986.667548611113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45986.667548611113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45986.667548611113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45986.667548611113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45986.667548611113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45986.667548611113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45986.667548611113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45986.667548611113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45986.667548611113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45986.667548611113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45986.667548611113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45986.667548611113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45986.667548611113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45986.667548611113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45986.667548611113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45986.667548611113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45986.667548611113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45986.667548611113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45986.667548611113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45986.667548611113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45986.667548611113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45986.667548611113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45986.667548611113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45986.667548611113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45986.667548611113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45986.667548611113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45986.667548611113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45986.667548611113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45986.667548611113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45986.667548611113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45986.667548611113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45986.667548611113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45986.667548611113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45986.667548611113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45986.667548611113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45986.667548611113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45986.667548611113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45986.667548611113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45986.667548611113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45986.667548611113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45986.667548611113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45986.667548611113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45986.667548611113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45986.667548611113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45986.667548611113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45986.667548611113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45986.667548611113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45986.667548611113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45986.667548611113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45986.667548611113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45986.667548611113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45986.667548611113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45986.667548611113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45986.667548611113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45986.667548611113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45986.667548611113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45986.667548611113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45986.667548611113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45986.667548611113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45986.667548611113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45986.667548611113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45986.667548611113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45986.667548611113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45986.667548611113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45986.667548611113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45986.667548611113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45986.667548611113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45986.667548611113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45986.667548611113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45986.667548611113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45986.667548611113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45986.667548611113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45986.667548611113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45986.667548611113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45986.667548611113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45986.667548611113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45986.667548611113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45986.667548611113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45986.667548611113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45986.667548611113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45986.667548611113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45986.667548611113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45986.667548611113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45986.667548611113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45986.667548611113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45986.667548611113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45986.667548611113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45986.667548611113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45986.667548611113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45986.667548611113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45986.667548611113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45986.667548611113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45986.667548611113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45986.667548611113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45986.667548611113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45986.667548611113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45986.667548611113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45986.667548611113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45986.667548611113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45986.667548611113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45986.667548611113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45986.667548611113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45986.667548611113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45986.667548611113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45986.667548611113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45986.667548611113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45986.667548611113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45986.667548611113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45986.667548611113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45986.667548611113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45986.667548611113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45986.667548611113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45986.667548611113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45986.667548611113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45986.667548611113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45986.667548611113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45986.667548611113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45986.667548611113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45986.667548611113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45986.667548611113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45986.667548611113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45986.667548611113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45986.667548611113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45986.667548611113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45986.667548611113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45986.667548611113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45986.667548611113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45986.667548611113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45986.667548611113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45986.667548611113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45986.667548611113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45986.667548611113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45986.667548611113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45986.667548611113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45986.667548611113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45986.667548611113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45986.667548611113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45986.667548611113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45986.667548611113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45986.667548611113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45986.667548611113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45986.667548611113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45986.667548611113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45986.667548611113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45986.667548611113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45986.667548611113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45986.667548611113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45986.667548611113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45986.667548611113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45986.667548611113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45986.667548611113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45986.667548611113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45986.667548611113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45986.667548611113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45986.667548611113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45986.667548611113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45986.667548611113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45986.667548611113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45986.667548611113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45986.667548611113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45986.667548611113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45986.667548611113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45986.667548611113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45986.667548611113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45986.667548611113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45986.667548611113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45986.667548611113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45986.667548611113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45986.667548611113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45986.667548611113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45986.667548611113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45986.667548611113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45986.667548611113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45986.667548611113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45986.667548611113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45986.667548611113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45986.667548611113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45986.667548611113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45986.667548611113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45986.667548611113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45986.667548611113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45986.667548611113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45986.667548611113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45986.667548611113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45986.667548611113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45986.667548611113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45986.667548611113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45986.667548611113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45986.667548611113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45986.667548611113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45986.667548611113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45986.667548611113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45986.667548611113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45986.667548611113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45986.667548611113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45986.667548611113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45986.667548611113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45986.667548611113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45986.667548611113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45986.667548611113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45986.667548611113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45986.667548611113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45986.667548611113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45986.667548611113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45986.667548611113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45986.667548611113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45986.667548611113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45986.667548611113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45986.667548611113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45986.667548611113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45986.667548611113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45986.667548611113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45986.667548611113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45986.667548611113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45986.667548611113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45986.667548611113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45986.667548611113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45986.667548611113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45986.667548611113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45986.667548611113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45986.667548611113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45986.667548611113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45986.667548611113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45986.667548611113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45986.667548611113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45986.667548611113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45986.667548611113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45986.667548611113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45986.667548611113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45986.667548611113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45986.667548611113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45986.667548611113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45986.667548611113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45986.667548611113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45986.667548611113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45986.667548611113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45986.667548611113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45986.667548611113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45986.667548611113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45986.667548611113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45986.667548611113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45986.667548611113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45986.667548611113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45986.667548611113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45986.667548611113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45986.667548611113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45986.667548611113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45986.667548611113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45986.667548611113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45986.667548611113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45986.667548611113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45986.667548611113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45986.667548611113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45986.667548611113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45986.667548611113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45986.667548611113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45986.667548611113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45986.667548611113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45986.667548611113</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1"/>
  <sheetViews>
    <sheetView tabSelected="1" workbookViewId="0">
      <selection activeCell="A6" sqref="A4:X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39114</v>
      </c>
      <c r="B2" s="91" t="str">
        <f>IFERROR(VLOOKUP(D2,DB!A:K,11,0),"")</f>
        <v>R4</v>
      </c>
      <c r="C2" s="93">
        <v>1</v>
      </c>
      <c r="D2" s="91" t="s">
        <v>35092</v>
      </c>
      <c r="E2" s="94" t="s">
        <v>39021</v>
      </c>
      <c r="F2" s="95">
        <v>45703.480717592596</v>
      </c>
      <c r="G2" s="96">
        <f ca="1">IFERROR(NOW()-F2,"")</f>
        <v>283.18683101851639</v>
      </c>
      <c r="H2" s="95">
        <v>45703.474768518521</v>
      </c>
      <c r="I2" s="95" t="str">
        <f>IFERROR(VLOOKUP(D2,DB!A:F,6,0),"")</f>
        <v>SCECO</v>
      </c>
      <c r="J2" s="95" t="str">
        <f>IFERROR(VLOOKUP(D2,DB!A:G,7,0),"")</f>
        <v>Dead</v>
      </c>
      <c r="K2" s="97" t="s">
        <v>39115</v>
      </c>
      <c r="L2" s="91" t="str">
        <f>IFERROR(VLOOKUP(D2,DB!A:I,9,0),"")</f>
        <v>Latis</v>
      </c>
    </row>
    <row r="3" spans="1:16" ht="15" customHeight="1">
      <c r="A3" s="113" t="s">
        <v>39116</v>
      </c>
      <c r="B3" s="113" t="str">
        <f>IFERROR(VLOOKUP(D3,DB!A:K,11,0),"")</f>
        <v>R4</v>
      </c>
      <c r="C3" s="93">
        <v>1</v>
      </c>
      <c r="D3" s="91" t="s">
        <v>36652</v>
      </c>
      <c r="E3" s="94" t="s">
        <v>39021</v>
      </c>
      <c r="F3" s="95">
        <v>45986.505428240744</v>
      </c>
      <c r="G3" s="96">
        <f t="shared" ref="G3:G49" ca="1" si="0">IFERROR(NOW()-F3,"")</f>
        <v>0.16212002314568963</v>
      </c>
      <c r="H3" s="95">
        <v>45986.491238425922</v>
      </c>
      <c r="I3" s="113" t="str">
        <f>IFERROR(VLOOKUP(D3,DB!A:F,6,0),"")</f>
        <v>SCECO</v>
      </c>
      <c r="J3" s="113" t="str">
        <f>IFERROR(VLOOKUP(D3,DB!A:G,7,0),"")</f>
        <v>Dead</v>
      </c>
      <c r="K3" s="97" t="s">
        <v>39117</v>
      </c>
      <c r="L3" s="91" t="str">
        <f>IFERROR(VLOOKUP(D3,DB!A:I,9,0),"")</f>
        <v>Latis</v>
      </c>
    </row>
    <row r="4" spans="1:16" ht="15" customHeight="1">
      <c r="A4" s="113"/>
      <c r="B4" s="113" t="str">
        <f>IFERROR(VLOOKUP(D4,DB!A:K,11,0),"")</f>
        <v/>
      </c>
      <c r="C4" s="93"/>
      <c r="D4" s="91"/>
      <c r="E4" s="94"/>
      <c r="F4" s="95"/>
      <c r="G4" s="96">
        <f t="shared" ca="1" si="0"/>
        <v>45986.667548263889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45986.667548263889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45986.667548263889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45986.667548611113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45986.667548611113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45986.667548611113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45986.667548611113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45986.667548611113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45986.667548611113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45986.667548611113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45986.667548611113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45986.667548611113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45986.667548611113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45986.667548611113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45986.667548611113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45986.667548611113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45986.667548611113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45986.667548611113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45986.667548611113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45986.667548611113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45986.667548611113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45986.667548611113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45986.667548611113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45986.667548611113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45986.667548611113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45986.667548611113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45986.667548611113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45986.667548611113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45986.667548611113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45986.667548611113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45986.667548611113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45986.667548611113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45986.667548611113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45986.667548611113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45986.667548611113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45986.667548611113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45986.667548611113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45986.667548611113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45986.667548611113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45986.667548611113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45986.667548611113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45986.667548611113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45986.667548611113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45986.667548611113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45986.667548611113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45986.667548611113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ref="G50:G113" ca="1" si="1">IFERROR(NOW()-F50,"")</f>
        <v>45986.667548611113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45986.667548611113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45986.667548611113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45986.667548611113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45986.667548611113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45986.667548611113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45986.667548611113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45986.667548611113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45986.667548611113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45986.667548611113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45986.667548611113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45986.667548611113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45986.667548611113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45986.667548611113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45986.667548611113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45986.667548611113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45986.667548611113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45986.667548611113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45986.667548611113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45986.667548611113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45986.667548611113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45986.667548611113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45986.667548611113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45986.667548611113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45986.667548611113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45986.667548611113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45986.667548611113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45986.667548611113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45986.667548611113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45986.667548611113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45986.667548611113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45986.667548611113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45986.667548611113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45986.667548611113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45986.667548611113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45986.667548611113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45986.667548611113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45986.667548611113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45986.667548611113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45986.667548611113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45986.667548611113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45986.667548611113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45986.667548611113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45986.667548611113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45986.667548611113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45986.667548611113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45986.667548611113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45986.667548611113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45986.667548611113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45986.667548611113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45986.667548611113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45986.667548611113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45986.667548611113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45986.667548611113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45986.667548611113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45986.667548611113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45986.667548611113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45986.667548611113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45986.667548611113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45986.667548611113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45986.667548611113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45986.667548611113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45986.667548611113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45986.667548611113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ref="G114:G177" ca="1" si="2">IFERROR(NOW()-F114,"")</f>
        <v>45986.667548611113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45986.667548611113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45986.667548611113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45986.667548611113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45986.667548611113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45986.667548611113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45986.667548611113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45986.667548611113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45986.667548611113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45986.667548611113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45986.667548611113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45986.667548611113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45986.667548611113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45986.667548611113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45986.667548611113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45986.667548611113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45986.667548611113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45986.667548611113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45986.667548611113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45986.667548611113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45986.667548611113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45986.667548611113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45986.667548611113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45986.667548611113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45986.667548611113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45986.667548611113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45986.667548611113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45986.667548611113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45986.667548611113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45986.667548611113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45986.667548611113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45986.667548611113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45986.667548611113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45986.667548611113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45986.667548611113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45986.667548611113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45986.667548611113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45986.667548611113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45986.667548611113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45986.667548611113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45986.667548611113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45986.667548611113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45986.667548611113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45986.667548611113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45986.667548611113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45986.667548611113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45986.667548611113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45986.667548611113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45986.667548611113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45986.667548611113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45986.667548611113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45986.667548611113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45986.667548611113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45986.667548611113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45986.667548611113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45986.667548611113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45986.667548611113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45986.667548611113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45986.667548611113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45986.667548611113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45986.667548611113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45986.667548611113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45986.667548611113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45986.667548611113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ref="G178:G241" ca="1" si="3">IFERROR(NOW()-F178,"")</f>
        <v>45986.667548611113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45986.667548611113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45986.667548611113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45986.667548611113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45986.667548611113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45986.667548611113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45986.667548611113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45986.667548611113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45986.667548611113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45986.667548611113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45986.667548611113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45986.667548611113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45986.667548611113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45986.667548611113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45986.667548611113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45986.667548611113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45986.667548611113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45986.667548611113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45986.667548611113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45986.667548611113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45986.667548611113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45986.667548611113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45986.667548611113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45986.667548611113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45986.667548611113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45986.667548611113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45986.667548611113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45986.667548611113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45986.667548611113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45986.667548611113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45986.667548611113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45986.667548611113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45986.667548611113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45986.667548611113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45986.667548611113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45986.667548611113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45986.667548611113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45986.667548611113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45986.667548611113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45986.667548611113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45986.667548611113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45986.667548611113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45986.667548611113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45986.667548611113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45986.667548611113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45986.667548611113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45986.667548611113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45986.667548611113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45986.667548611113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45986.667548611113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45986.667548611113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45986.667548611113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45986.667548611113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45986.667548611113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45986.667548611113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45986.667548611113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45986.667548611113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45986.667548611113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45986.667548611113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45986.667548611113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45986.667548611113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45986.667548611113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45986.667548611113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45986.667548611113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ref="G242:G305" ca="1" si="4">IFERROR(NOW()-F242,"")</f>
        <v>45986.667548611113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45986.667548611113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45986.667548611113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45986.667548611113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45986.667548611113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45986.667548611113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45986.667548611113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45986.667548611113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45986.667548611113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45986.667548611113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45986.667548611113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45986.667548611113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45986.667548611113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45986.667548611113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45986.667548611113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45986.667548611113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45986.667548611113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45986.667548611113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45986.667548611113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45986.667548611113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45986.667548611113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45986.667548611113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45986.667548611113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45986.667548611113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45986.667548611113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45986.667548611113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45986.667548611113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45986.667548611113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45986.667548611113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45986.667548611113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45986.667548611113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45986.667548611113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45986.667548611113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45986.667548611113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45986.667548611113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45986.667548611113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45986.667548611113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45986.667548611113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45986.667548611113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45986.667548611113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45986.667548611113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45986.667548611113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45986.667548611113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45986.667548611113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45986.667548611113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45986.667548611113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45986.667548611113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45986.667548611113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45986.667548611113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45986.667548611113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45986.667548611113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45986.667548611113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45986.667548611113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45986.667548611113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45986.667548611113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45986.667548611113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45986.667548611113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45986.667548611113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45986.667548611113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45986.667548611113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45986.667548611113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45986.667548611113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45986.667548611113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45986.667548611113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ref="G306:G351" ca="1" si="5">IFERROR(NOW()-F306,"")</f>
        <v>45986.667548611113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45986.667548611113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45986.667548611113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45986.667548611113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45986.667548611113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45986.667548611113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45986.667548611113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45986.667548611113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45986.667548611113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45986.667548611113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45986.667548611113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45986.667548611113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45986.667548611113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45986.667548611113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45986.667548611113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45986.667548611113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45986.667548611113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45986.667548611113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45986.667548611113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45986.667548611113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45986.667548611113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45986.667548611113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45986.667548611113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45986.667548611113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45986.667548611113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45986.667548611113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45986.667548611113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45986.667548611113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45986.667548611113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45986.667548611113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45986.667548611113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45986.667548611113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45986.667548611113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45986.667548611113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45986.667548611113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45986.667548611113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45986.667548611113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45986.667548611113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45986.667548611113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45986.667548611113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45986.667548611113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45986.667548611113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45986.667548611113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45986.667548611113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45986.667548611113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45986.667548611113</v>
      </c>
      <c r="H351" s="95"/>
      <c r="I351" s="113" t="str">
        <f>IFERROR(VLOOKUP(D351,DB!A:F,6,0),"")</f>
        <v/>
      </c>
      <c r="J351" s="113" t="str">
        <f>IFERROR(VLOOKUP(D351,DB!A:G,7,0),"")</f>
        <v/>
      </c>
      <c r="K351" s="97"/>
      <c r="L351" s="91" t="str">
        <f>IFERROR(VLOOKUP(D351,DB!A:I,9,0),"")</f>
        <v/>
      </c>
    </row>
  </sheetData>
  <dataValidations count="2">
    <dataValidation allowBlank="1" showInputMessage="1" showErrorMessage="1" sqref="E1" xr:uid="{A4F81451-56CC-4543-9497-104C4E44EE4B}"/>
    <dataValidation type="list" allowBlank="1" showInputMessage="1" showErrorMessage="1" sqref="E2:E3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4"/>
  <sheetViews>
    <sheetView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39118</v>
      </c>
      <c r="B2" s="37" t="str">
        <f>IFERROR(VLOOKUP(D2,DB!A:K,11,0),"")</f>
        <v>R5</v>
      </c>
      <c r="C2" s="37">
        <v>3</v>
      </c>
      <c r="D2" s="106" t="s">
        <v>36011</v>
      </c>
      <c r="E2" s="37" t="s">
        <v>39021</v>
      </c>
      <c r="F2" s="38">
        <v>45891.832060185188</v>
      </c>
      <c r="G2" s="108">
        <f ca="1">IFERROR(NOW()-F2,"")</f>
        <v>94.835488425924268</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39100</v>
      </c>
      <c r="F3" s="38">
        <v>45926.188877314817</v>
      </c>
      <c r="G3" s="108">
        <f t="shared" ref="G3" ca="1" si="0">IFERROR(NOW()-F3,"")</f>
        <v>60.478671296295943</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39100</v>
      </c>
      <c r="F4" s="110">
        <v>45948.661111111112</v>
      </c>
      <c r="G4" s="111">
        <f t="shared" ref="G4" ca="1" si="1">IFERROR(NOW()-F4,"")</f>
        <v>38.006437500000175</v>
      </c>
      <c r="H4" s="110">
        <v>45948.661111111112</v>
      </c>
      <c r="I4" s="109" t="str">
        <f>IFERROR(VLOOKUP(D4,DB!A:F,6,0),"")</f>
        <v>SCECO</v>
      </c>
      <c r="J4" s="109" t="str">
        <f>IFERROR(VLOOKUP(D4,DB!A:G,7,0),"")</f>
        <v>Dead</v>
      </c>
      <c r="K4" s="109" t="s">
        <v>39123</v>
      </c>
      <c r="L4" s="109" t="str">
        <f>IFERROR(VLOOKUP(D4,DB!A:I,9,0),"")</f>
        <v>Latis</v>
      </c>
    </row>
    <row r="5" spans="1:13" ht="30.75">
      <c r="A5" s="109" t="s">
        <v>39124</v>
      </c>
      <c r="B5" s="109" t="str">
        <f>IFERROR(VLOOKUP(D5,DB!A:K,11,0),"")</f>
        <v>R5</v>
      </c>
      <c r="C5" s="109">
        <v>1</v>
      </c>
      <c r="D5" s="109" t="s">
        <v>36518</v>
      </c>
      <c r="E5" s="109" t="s">
        <v>39021</v>
      </c>
      <c r="F5" s="122">
        <v>45981.373298611114</v>
      </c>
      <c r="G5" s="111">
        <f ca="1">IFERROR(NOW()-F5,"")</f>
        <v>5.2942496527757612</v>
      </c>
      <c r="H5" s="122">
        <v>45981.360798611109</v>
      </c>
      <c r="I5" s="109" t="str">
        <f>IFERROR(VLOOKUP(D5,DB!A:F,6,0),"")</f>
        <v>SCECO</v>
      </c>
      <c r="J5" s="109" t="str">
        <f>IFERROR(VLOOKUP(D5,DB!A:G,7,0),"")</f>
        <v>Dead</v>
      </c>
      <c r="K5" s="109" t="s">
        <v>39125</v>
      </c>
      <c r="L5" s="109" t="str">
        <f>IFERROR(VLOOKUP(D5,DB!A:I,9,0),"")</f>
        <v>Latis</v>
      </c>
    </row>
    <row r="6" spans="1:13">
      <c r="A6" s="109" t="s">
        <v>39126</v>
      </c>
      <c r="B6" s="109" t="str">
        <f>IFERROR(VLOOKUP(D6,DB!A:K,11,0),"")</f>
        <v>R5</v>
      </c>
      <c r="C6" s="109">
        <v>1</v>
      </c>
      <c r="D6" s="109" t="s">
        <v>38248</v>
      </c>
      <c r="E6" s="109" t="s">
        <v>39021</v>
      </c>
      <c r="F6" s="122">
        <v>45986.391886574071</v>
      </c>
      <c r="G6" s="111">
        <f ca="1">IFERROR(NOW()-F6,"")</f>
        <v>0.27566168981866213</v>
      </c>
      <c r="H6" s="122">
        <v>45986.386099537034</v>
      </c>
      <c r="I6" s="109" t="str">
        <f>IFERROR(VLOOKUP(D6,DB!A:F,6,0),"")</f>
        <v>SCECO</v>
      </c>
      <c r="J6" s="109" t="str">
        <f>IFERROR(VLOOKUP(D6,DB!A:G,7,0),"")</f>
        <v>Haj Removal</v>
      </c>
      <c r="K6" s="109" t="s">
        <v>39127</v>
      </c>
      <c r="L6" s="109" t="str">
        <f>IFERROR(VLOOKUP(D6,DB!A:I,9,0),"")</f>
        <v>Latis</v>
      </c>
    </row>
    <row r="7" spans="1:13">
      <c r="A7" s="109"/>
      <c r="B7" s="109" t="str">
        <f>IFERROR(VLOOKUP(D7,DB!A:K,11,0),"")</f>
        <v/>
      </c>
      <c r="C7" s="109"/>
      <c r="D7"/>
      <c r="E7" s="109"/>
      <c r="F7" s="109"/>
      <c r="G7" s="111">
        <f ca="1">IFERROR(NOW()-F7,"")</f>
        <v>45986.667548263889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45986.667548263889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45986.667548263889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45986.667548263889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45986.667548263889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45986.667548263889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45986.667548263889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45986.667548263889</v>
      </c>
      <c r="H14" s="109"/>
      <c r="I14" s="109" t="str">
        <f>IFERROR(VLOOKUP(D14,DB!A:F,6,0),"")</f>
        <v/>
      </c>
      <c r="J14" s="109" t="str">
        <f>IFERROR(VLOOKUP(D14,DB!A:G,7,0),"")</f>
        <v/>
      </c>
      <c r="K14" s="109"/>
      <c r="L14" s="109" t="str">
        <f>IFERROR(VLOOKUP(D14,DB!A:I,9,0),"")</f>
        <v/>
      </c>
    </row>
    <row r="15" spans="1:13">
      <c r="A15" s="125"/>
      <c r="B15" s="125" t="str">
        <f>IFERROR(VLOOKUP(D15,DB!A:K,11,0),"")</f>
        <v/>
      </c>
      <c r="C15" s="125"/>
      <c r="D15" s="125"/>
      <c r="E15" s="125"/>
      <c r="F15" s="126"/>
      <c r="G15" s="111">
        <f ca="1">IFERROR(NOW()-F15,"")</f>
        <v>45986.667548263889</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45986.667548263889</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45986.667548263889</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45986.667548263889</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45986.667548263889</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45986.667548263889</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45986.667548263889</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45986.667548263889</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45986.667548263889</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45986.667548263889</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45986.667548263889</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45986.667548263889</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45986.667548263889</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45986.667548263889</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45986.667548263889</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45986.667548263889</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45986.667548263889</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45986.667548263889</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45986.667548263889</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45986.667548263889</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45986.667548263889</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45986.667548263889</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45986.667548263889</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45986.667548263889</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45986.667548263889</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45986.667548263889</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45986.667548263889</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45986.667548263889</v>
      </c>
      <c r="H42" s="126"/>
      <c r="I42" s="125" t="str">
        <f>IFERROR(VLOOKUP(D42,DB!A:F,6,0),"")</f>
        <v/>
      </c>
      <c r="J42" s="125" t="str">
        <f>IFERROR(VLOOKUP(D42,DB!A:G,7,0),"")</f>
        <v/>
      </c>
      <c r="K42" s="125"/>
      <c r="L42" s="125" t="str">
        <f>IFERROR(VLOOKUP(D42,DB!A:I,9,0),"")</f>
        <v/>
      </c>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
  <sheetViews>
    <sheetView workbookViewId="0">
      <selection activeCell="K9" sqref="K9"/>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36" t="s">
        <v>39128</v>
      </c>
      <c r="B2" s="137" t="s">
        <v>5398</v>
      </c>
      <c r="C2" s="138">
        <v>1</v>
      </c>
      <c r="D2" s="137" t="s">
        <v>39129</v>
      </c>
      <c r="E2" s="109" t="s">
        <v>39021</v>
      </c>
      <c r="F2" s="139">
        <v>45986.614108796297</v>
      </c>
      <c r="G2" s="75">
        <f ca="1">IFERROR(NOW()-F2,"-")</f>
        <v>5.3439467592397705E-2</v>
      </c>
      <c r="H2" s="153">
        <v>45986.608796296299</v>
      </c>
      <c r="I2" s="137" t="str">
        <f>IFERROR(VLOOKUP(D2,DB!A:F,6,0),"")</f>
        <v>SCECO</v>
      </c>
      <c r="J2" s="137" t="str">
        <f>IFERROR(VLOOKUP(D2,DB!A:G,7,0),"")</f>
        <v>Vandalized</v>
      </c>
      <c r="K2" s="140" t="s">
        <v>39130</v>
      </c>
      <c r="L2" s="141" t="str">
        <f>IFERROR(VLOOKUP(D2,DB!A:I,9,0),"")</f>
        <v>Latis</v>
      </c>
    </row>
    <row r="3" spans="1:16382" ht="31.5" customHeight="1">
      <c r="A3"/>
      <c r="B3"/>
      <c r="C3" s="138"/>
      <c r="D3" s="137"/>
      <c r="E3" s="109"/>
      <c r="F3" s="153"/>
      <c r="G3" s="75">
        <f ca="1">IFERROR(NOW()-F3,"-")</f>
        <v>45986.667548263889</v>
      </c>
      <c r="H3" s="154"/>
      <c r="I3" s="137" t="str">
        <f>IFERROR(VLOOKUP(D3,DB!A:F,6,0),"")</f>
        <v/>
      </c>
      <c r="J3" s="137" t="str">
        <f>IFERROR(VLOOKUP(D3,DB!A:G,7,0),"")</f>
        <v/>
      </c>
      <c r="K3" s="140"/>
      <c r="L3" s="141" t="str">
        <f>IFERROR(VLOOKUP(D3,DB!A:I,9,0),"")</f>
        <v/>
      </c>
    </row>
    <row r="4" spans="1:16382" ht="31.5" customHeight="1">
      <c r="A4" s="136"/>
      <c r="B4" s="137" t="str">
        <f>IFERROR(VLOOKUP(D4,DB!A:K,11,0),"")</f>
        <v/>
      </c>
      <c r="C4" s="138"/>
      <c r="D4" s="137"/>
      <c r="E4" s="109"/>
      <c r="F4" s="139"/>
      <c r="G4" s="75">
        <f ca="1">IFERROR(NOW()-F4,"-")</f>
        <v>45986.667548263889</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45986.667548263889</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7"/>
      <c r="E6" s="109"/>
      <c r="F6" s="139"/>
      <c r="G6" s="75">
        <f ca="1">IFERROR(NOW()-F6,"-")</f>
        <v>45986.667548263889</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45986.667548263889</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45986.667548263889</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45986.667548263889</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45986.667548263889</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45986.667548263889</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45986.667548263889</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7"/>
      <c r="E13" s="109"/>
      <c r="F13" s="139"/>
      <c r="G13" s="75">
        <f ca="1">IFERROR(NOW()-F13,"-")</f>
        <v>45986.667548263889</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5"/>
      <c r="E14" s="109"/>
      <c r="F14" s="139"/>
      <c r="G14" s="75">
        <f ca="1">IFERROR(NOW()-F14,"-")</f>
        <v>45986.667548263889</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45986.667548263889</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45986.667548263889</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45986.667548263889</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45986.667548263889</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45986.667548263889</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45986.667548263889</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45986.667548263889</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45986.667548263889</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45986.667548263889</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45986.667548263889</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45986.667548263889</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45986.667548263889</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45986.667548263889</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45986.667548263889</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45986.667548263889</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45986.667548263889</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45986.667548263889</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45986.667548263889</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45986.667548263889</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45986.667548263889</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45986.667548263889</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45986.667548263889</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45986.667548263889</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45986.667548263889</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45986.667548263889</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45986.667548263889</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2025-11-25T13:03:14Z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